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4"/>
  <workbookPr showInkAnnotation="0" codeName="ThisWorkbook" defaultThemeVersion="124226"/>
  <mc:AlternateContent xmlns:mc="http://schemas.openxmlformats.org/markup-compatibility/2006">
    <mc:Choice Requires="x15">
      <x15ac:absPath xmlns:x15ac="http://schemas.microsoft.com/office/spreadsheetml/2010/11/ac" url="https://wshfc1.sharepoint.com/sites/MHCF/Shared Documents/9 Percent/2025 9pct Application/Final/2025application/general_forms/"/>
    </mc:Choice>
  </mc:AlternateContent>
  <xr:revisionPtr revIDLastSave="72" documentId="11_BC7225FDDEF1B12D605722921652E1D15A5CA08F" xr6:coauthVersionLast="47" xr6:coauthVersionMax="47" xr10:uidLastSave="{43587701-C93C-47B2-9AE5-CB3313163579}"/>
  <bookViews>
    <workbookView minimized="1" xWindow="2172" yWindow="216" windowWidth="12864" windowHeight="11820" tabRatio="590" firstSheet="21" activeTab="21" xr2:uid="{00000000-000D-0000-FFFF-FFFF00000000}"/>
  </bookViews>
  <sheets>
    <sheet name="Calc Sheet Insert" sheetId="100" state="hidden" r:id="rId1"/>
    <sheet name="Resources Insert" sheetId="102" state="hidden" r:id="rId2"/>
    <sheet name="LIHTC Insert" sheetId="99" state="hidden" r:id="rId3"/>
    <sheet name="5 Default Check" sheetId="43" state="hidden" r:id="rId4"/>
    <sheet name="Messages" sheetId="109" state="hidden" r:id="rId5"/>
    <sheet name="Validations Checklist" sheetId="37" state="hidden" r:id="rId6"/>
    <sheet name="Dropdowns" sheetId="29" state="hidden" r:id="rId7"/>
    <sheet name="Form 1 Information" sheetId="33" r:id="rId8"/>
    <sheet name="1" sheetId="1" r:id="rId9"/>
    <sheet name="Form 2A,B Information" sheetId="119" r:id="rId10"/>
    <sheet name="2A" sheetId="3" r:id="rId11"/>
    <sheet name="2B" sheetId="4" r:id="rId12"/>
    <sheet name="Form 3 Information" sheetId="113" r:id="rId13"/>
    <sheet name="3" sheetId="6" r:id="rId14"/>
    <sheet name="4" sheetId="7" r:id="rId15"/>
    <sheet name="Form 5 Information" sheetId="114" r:id="rId16"/>
    <sheet name="5" sheetId="8" r:id="rId17"/>
    <sheet name="Form 6A-E Information" sheetId="115" r:id="rId18"/>
    <sheet name="6A" sheetId="104" r:id="rId19"/>
    <sheet name="6B" sheetId="10" r:id="rId20"/>
    <sheet name="6C" sheetId="11" r:id="rId21"/>
    <sheet name="6D" sheetId="12" r:id="rId22"/>
    <sheet name="6E" sheetId="13" r:id="rId23"/>
    <sheet name="Form 7A,B Information" sheetId="116" r:id="rId24"/>
    <sheet name="7A" sheetId="49" r:id="rId25"/>
    <sheet name="7B" sheetId="108" r:id="rId26"/>
    <sheet name="Form 8A-E Information" sheetId="117" r:id="rId27"/>
    <sheet name="8A" sheetId="16" r:id="rId28"/>
    <sheet name="8B" sheetId="17" r:id="rId29"/>
    <sheet name="8C" sheetId="36" r:id="rId30"/>
    <sheet name="8D" sheetId="106" r:id="rId31"/>
    <sheet name="8E" sheetId="21" r:id="rId32"/>
    <sheet name="Form 9A-E Information" sheetId="118" r:id="rId33"/>
    <sheet name="9A" sheetId="22" r:id="rId34"/>
    <sheet name="9B" sheetId="23" r:id="rId35"/>
    <sheet name="9C" sheetId="24" r:id="rId36"/>
    <sheet name="9D" sheetId="25" r:id="rId37"/>
    <sheet name="9E" sheetId="26" r:id="rId38"/>
  </sheets>
  <definedNames>
    <definedName name="_xlnm._FilterDatabase" localSheetId="16" hidden="1">'5'!$C$7:$F$77</definedName>
    <definedName name="_xlnm._FilterDatabase" localSheetId="3" hidden="1">'5 Default Check'!$C$6:$E$65</definedName>
    <definedName name="Act_Typ">Dropdowns!$B$148:$B$153</definedName>
    <definedName name="Activity_Type">Dropdowns!$B$133:$B$136</definedName>
    <definedName name="Actual_or_Percent">Dropdowns!$B$194:$B$196</definedName>
    <definedName name="AMIs">Dropdowns!$B$98:$B$108</definedName>
    <definedName name="Beds">Dropdowns!$B$71:$B$72</definedName>
    <definedName name="Building_ID_or_Name">'2A'!$C$8:$C$22</definedName>
    <definedName name="Building_Type">Dropdowns!$B$122:$B$130</definedName>
    <definedName name="Debt_Type">Dropdowns!$B$62:$B$64</definedName>
    <definedName name="Enable">Dropdowns!$B$116:$B$116</definedName>
    <definedName name="Fund_Source">Dropdowns!$B$170:$B$186</definedName>
    <definedName name="G_or_L">Dropdowns!$E$57:$E$59</definedName>
    <definedName name="Grant">Dropdowns!$G$58:$G$59</definedName>
    <definedName name="Grant_or_Loan">Dropdowns!$B$57:$B$60</definedName>
    <definedName name="GrantType">Dropdowns!$G$58:$G$60</definedName>
    <definedName name="Loan">Dropdowns!$H$58:$H$62</definedName>
    <definedName name="LoanType">Dropdowns!$H$58:$H$62</definedName>
    <definedName name="No">Dropdowns!$E$47:$E$48</definedName>
    <definedName name="Non_LIH_Units">Dropdowns!$B$93:$B$95</definedName>
    <definedName name="NonRes_FundSource">Dropdowns!$E$171:$E$185</definedName>
    <definedName name="OnSite_OffSite">Dropdowns!$B$189:$B$191</definedName>
    <definedName name="OnTime_OnBudget">Dropdowns!$B$155:$B$159</definedName>
    <definedName name="OnTime_OnBudget2">Dropdowns!$B$161:$B$166</definedName>
    <definedName name="Population_Types">Dropdowns!$B$3:$B$23</definedName>
    <definedName name="_xlnm.Print_Area" localSheetId="8">'1'!$B$2:$Q$50</definedName>
    <definedName name="_xlnm.Print_Area" localSheetId="10">'2A'!$B$2:$V$41</definedName>
    <definedName name="_xlnm.Print_Area" localSheetId="11">'2B'!$B$2:$P$24</definedName>
    <definedName name="_xlnm.Print_Area" localSheetId="13">'3'!$B$2:$I$43</definedName>
    <definedName name="_xlnm.Print_Area" localSheetId="14">'4'!$B$2:$H$34</definedName>
    <definedName name="_xlnm.Print_Area" localSheetId="16">'5'!$B$2:$G$80</definedName>
    <definedName name="_xlnm.Print_Area" localSheetId="3">'5 Default Check'!$B$3:$F$68</definedName>
    <definedName name="_xlnm.Print_Area" localSheetId="18">'6A'!$B$2:$AD$125</definedName>
    <definedName name="_xlnm.Print_Area" localSheetId="19">'6B'!$B$2:$L$105</definedName>
    <definedName name="_xlnm.Print_Area" localSheetId="20">'6C'!$B$2:$M$122</definedName>
    <definedName name="_xlnm.Print_Area" localSheetId="21">'6D'!$B$2:$I$53</definedName>
    <definedName name="_xlnm.Print_Area" localSheetId="22">'6E'!$B$2:$J$54</definedName>
    <definedName name="_xlnm.Print_Area" localSheetId="24">'7A'!$B$2:$Q$49</definedName>
    <definedName name="_xlnm.Print_Area" localSheetId="25">'7B'!$B$2:$AJ$54</definedName>
    <definedName name="_xlnm.Print_Area" localSheetId="27">'8A'!$B$2:$Q$67</definedName>
    <definedName name="_xlnm.Print_Area" localSheetId="28">'8B'!$B$2:$J$45</definedName>
    <definedName name="_xlnm.Print_Area" localSheetId="29">'8C'!$B$2:$S$58</definedName>
    <definedName name="_xlnm.Print_Area" localSheetId="30">'8D'!$B$2:$Y$109</definedName>
    <definedName name="_xlnm.Print_Area" localSheetId="31">'8E'!$B$2:$F$42</definedName>
    <definedName name="_xlnm.Print_Area" localSheetId="33">'9A'!$B$2:$I$103</definedName>
    <definedName name="_xlnm.Print_Area" localSheetId="34">'9B'!$B$2:$Z$34</definedName>
    <definedName name="_xlnm.Print_Area" localSheetId="35">'9C'!$B$2:$M$28</definedName>
    <definedName name="_xlnm.Print_Area" localSheetId="36">'9D'!$B$2:$L$30</definedName>
    <definedName name="_xlnm.Print_Area" localSheetId="37">'9E'!$B$7:$J$25</definedName>
    <definedName name="_xlnm.Print_Area" localSheetId="7">'Form 1 Information'!$A$1:$L$44</definedName>
    <definedName name="_xlnm.Print_Area" localSheetId="9">'Form 2A,B Information'!$A$1:$L$44</definedName>
    <definedName name="_xlnm.Print_Area" localSheetId="12">'Form 3 Information'!$A$1:$L$44</definedName>
    <definedName name="_xlnm.Print_Area" localSheetId="15">'Form 5 Information'!$A$1:$L$44</definedName>
    <definedName name="_xlnm.Print_Area" localSheetId="17">'Form 6A-E Information'!$A$1:$L$44</definedName>
    <definedName name="_xlnm.Print_Area" localSheetId="23">'Form 7A,B Information'!$A$1:$L$44</definedName>
    <definedName name="_xlnm.Print_Area" localSheetId="26">'Form 8A-E Information'!$A$1:$L$44</definedName>
    <definedName name="_xlnm.Print_Area" localSheetId="32">'Form 9A-E Information'!$A$1:$L$44</definedName>
    <definedName name="_xlnm.Print_Area" localSheetId="5">'Validations Checklist'!$A$1:$J$24</definedName>
    <definedName name="_xlnm.Print_Titles" localSheetId="18">'6A'!$2:$11</definedName>
    <definedName name="_xlnm.Print_Titles" localSheetId="19">'6B'!$2:$8</definedName>
    <definedName name="_xlnm.Print_Titles" localSheetId="20">'6C'!$2:$11</definedName>
    <definedName name="Project_Status">Dropdowns!$B$138:$B$142</definedName>
    <definedName name="Project_Type">Dropdowns!$B$144:$B$146</definedName>
    <definedName name="Public_or_Private">Dropdowns!$B$66:$B$68</definedName>
    <definedName name="Relo_Units">Dropdowns!$E$74:$E$82</definedName>
    <definedName name="Res_Type">Dropdowns!$B$41:$B$44</definedName>
    <definedName name="ResOrNonRes">Dropdowns!$B$111:$B$113</definedName>
    <definedName name="Schedule_Dates" localSheetId="3">'5 Default Check'!$E$7:$E$68</definedName>
    <definedName name="Schedule_Dates">'5'!$E$8:$E$79</definedName>
    <definedName name="Schedule_Tasks" localSheetId="3">'5 Default Check'!$D$7:$D$67</definedName>
    <definedName name="Schedule_Tasks">'5'!$D$8:$D$79</definedName>
    <definedName name="Sppt_Type">Dropdowns!$B$46:$B$50</definedName>
    <definedName name="Units">Dropdowns!$B$74:$B$81</definedName>
    <definedName name="Units_and_Beds">Dropdowns!$B$83:$B$91</definedName>
    <definedName name="Units_or_Beds">Dropdowns!$B$52:$B$54</definedName>
    <definedName name="Yes">Dropdowns!$D$47:$D$49</definedName>
    <definedName name="Yes_No_Either">Dropdowns!$B$31:$B$34</definedName>
    <definedName name="Yes_No_Partial">Dropdowns!$B$36:$B$39</definedName>
    <definedName name="Yes_or_No">Dropdowns!$B$27:$B$29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00" l="1"/>
  <c r="Q2" i="100"/>
  <c r="N2" i="100"/>
  <c r="FZ2" i="99"/>
  <c r="FY2" i="99"/>
  <c r="FX2" i="99"/>
  <c r="FW2" i="99"/>
  <c r="FV2" i="99"/>
  <c r="FU2" i="99"/>
  <c r="FT2" i="99"/>
  <c r="FS2" i="99"/>
  <c r="FR2" i="99"/>
  <c r="EC2" i="99"/>
  <c r="EB2" i="99"/>
  <c r="EA2" i="99"/>
  <c r="DZ2" i="99"/>
  <c r="DY2" i="99"/>
  <c r="DX2" i="99"/>
  <c r="DW2" i="99"/>
  <c r="DV2" i="99"/>
  <c r="DT2" i="99"/>
  <c r="DS2" i="99"/>
  <c r="F2" i="100" l="1"/>
  <c r="E2" i="100" l="1"/>
  <c r="O34" i="16"/>
  <c r="N34" i="16"/>
  <c r="P34" i="16" s="1"/>
  <c r="J34" i="16"/>
  <c r="L34" i="16" s="1"/>
  <c r="O33" i="16"/>
  <c r="N33" i="16"/>
  <c r="J33" i="16"/>
  <c r="L33" i="16" s="1"/>
  <c r="O32" i="16"/>
  <c r="N32" i="16"/>
  <c r="J32" i="16"/>
  <c r="L32" i="16" s="1"/>
  <c r="O31" i="16"/>
  <c r="N31" i="16"/>
  <c r="P31" i="16" s="1"/>
  <c r="J31" i="16"/>
  <c r="L31" i="16" s="1"/>
  <c r="O30" i="16"/>
  <c r="N30" i="16"/>
  <c r="P30" i="16" s="1"/>
  <c r="J30" i="16"/>
  <c r="L30" i="16" s="1"/>
  <c r="O29" i="16"/>
  <c r="N29" i="16"/>
  <c r="J29" i="16"/>
  <c r="L29" i="16" s="1"/>
  <c r="O28" i="16"/>
  <c r="N28" i="16"/>
  <c r="P28" i="16" s="1"/>
  <c r="J28" i="16"/>
  <c r="L28" i="16" s="1"/>
  <c r="O27" i="16"/>
  <c r="N27" i="16"/>
  <c r="J27" i="16"/>
  <c r="L27" i="16" s="1"/>
  <c r="O26" i="16"/>
  <c r="N26" i="16"/>
  <c r="J26" i="16"/>
  <c r="L26" i="16" s="1"/>
  <c r="O25" i="16"/>
  <c r="N25" i="16"/>
  <c r="P25" i="16" s="1"/>
  <c r="J25" i="16"/>
  <c r="L25" i="16" s="1"/>
  <c r="O24" i="16"/>
  <c r="N24" i="16"/>
  <c r="J24" i="16"/>
  <c r="L24" i="16" s="1"/>
  <c r="O23" i="16"/>
  <c r="N23" i="16"/>
  <c r="J23" i="16"/>
  <c r="L23" i="16" s="1"/>
  <c r="O22" i="16"/>
  <c r="N22" i="16"/>
  <c r="J22" i="16"/>
  <c r="L22" i="16" s="1"/>
  <c r="O21" i="16"/>
  <c r="N21" i="16"/>
  <c r="P21" i="16" s="1"/>
  <c r="J21" i="16"/>
  <c r="L21" i="16" s="1"/>
  <c r="O20" i="16"/>
  <c r="N20" i="16"/>
  <c r="J20" i="16"/>
  <c r="L20" i="16" s="1"/>
  <c r="O19" i="16"/>
  <c r="N19" i="16"/>
  <c r="P19" i="16" s="1"/>
  <c r="J19" i="16"/>
  <c r="L19" i="16" s="1"/>
  <c r="N43" i="16"/>
  <c r="P43" i="16" s="1"/>
  <c r="L43" i="16"/>
  <c r="N42" i="16"/>
  <c r="P42" i="16" s="1"/>
  <c r="L42" i="16"/>
  <c r="N41" i="16"/>
  <c r="P41" i="16" s="1"/>
  <c r="L41" i="16"/>
  <c r="N40" i="16"/>
  <c r="P40" i="16" s="1"/>
  <c r="L40" i="16"/>
  <c r="Y19" i="104"/>
  <c r="AC121" i="104"/>
  <c r="AB121" i="104"/>
  <c r="AA121" i="104"/>
  <c r="AC110" i="104"/>
  <c r="AB110" i="104"/>
  <c r="AA110" i="104"/>
  <c r="AC105" i="104"/>
  <c r="AB105" i="104"/>
  <c r="AA105" i="104"/>
  <c r="AC89" i="104"/>
  <c r="AB89" i="104"/>
  <c r="AA89" i="104"/>
  <c r="AC83" i="104"/>
  <c r="AB83" i="104"/>
  <c r="AA83" i="104"/>
  <c r="AC72" i="104"/>
  <c r="AB72" i="104"/>
  <c r="AA72" i="104"/>
  <c r="AC63" i="104"/>
  <c r="AB63" i="104"/>
  <c r="AA63" i="104"/>
  <c r="AC57" i="104"/>
  <c r="AB57" i="104"/>
  <c r="AA57" i="104"/>
  <c r="AC41" i="104"/>
  <c r="AB41" i="104"/>
  <c r="AA41" i="104"/>
  <c r="AC22" i="104"/>
  <c r="AB22" i="104"/>
  <c r="AA22" i="104"/>
  <c r="AC14" i="104"/>
  <c r="AB14" i="104"/>
  <c r="AA14" i="104"/>
  <c r="U121" i="104"/>
  <c r="T121" i="104"/>
  <c r="S121" i="104"/>
  <c r="R121" i="104"/>
  <c r="Q121" i="104"/>
  <c r="P121" i="104"/>
  <c r="U110" i="104"/>
  <c r="T110" i="104"/>
  <c r="S110" i="104"/>
  <c r="R110" i="104"/>
  <c r="Q110" i="104"/>
  <c r="P110" i="104"/>
  <c r="U105" i="104"/>
  <c r="T105" i="104"/>
  <c r="S105" i="104"/>
  <c r="R105" i="104"/>
  <c r="Q105" i="104"/>
  <c r="P105" i="104"/>
  <c r="U89" i="104"/>
  <c r="T89" i="104"/>
  <c r="S89" i="104"/>
  <c r="R89" i="104"/>
  <c r="Q89" i="104"/>
  <c r="P89" i="104"/>
  <c r="U83" i="104"/>
  <c r="T83" i="104"/>
  <c r="S83" i="104"/>
  <c r="R83" i="104"/>
  <c r="Q83" i="104"/>
  <c r="P83" i="104"/>
  <c r="U72" i="104"/>
  <c r="T72" i="104"/>
  <c r="S72" i="104"/>
  <c r="R72" i="104"/>
  <c r="Q72" i="104"/>
  <c r="P72" i="104"/>
  <c r="U63" i="104"/>
  <c r="T63" i="104"/>
  <c r="S63" i="104"/>
  <c r="R63" i="104"/>
  <c r="Q63" i="104"/>
  <c r="P63" i="104"/>
  <c r="U57" i="104"/>
  <c r="T57" i="104"/>
  <c r="S57" i="104"/>
  <c r="R57" i="104"/>
  <c r="Q57" i="104"/>
  <c r="P57" i="104"/>
  <c r="U41" i="104"/>
  <c r="T41" i="104"/>
  <c r="S41" i="104"/>
  <c r="R41" i="104"/>
  <c r="Q41" i="104"/>
  <c r="P41" i="104"/>
  <c r="U22" i="104"/>
  <c r="T22" i="104"/>
  <c r="S22" i="104"/>
  <c r="R22" i="104"/>
  <c r="Q22" i="104"/>
  <c r="P22" i="104"/>
  <c r="U14" i="104"/>
  <c r="T14" i="104"/>
  <c r="S14" i="104"/>
  <c r="R14" i="104"/>
  <c r="Q14" i="104"/>
  <c r="G30" i="104"/>
  <c r="AC123" i="104" l="1"/>
  <c r="AC13" i="104" s="1"/>
  <c r="P27" i="16"/>
  <c r="U123" i="104"/>
  <c r="U13" i="104" s="1"/>
  <c r="AA123" i="104"/>
  <c r="AA13" i="104" s="1"/>
  <c r="AB123" i="104"/>
  <c r="AB13" i="104" s="1"/>
  <c r="Q123" i="104"/>
  <c r="Q13" i="104" s="1"/>
  <c r="R123" i="104"/>
  <c r="R13" i="104" s="1"/>
  <c r="S123" i="104"/>
  <c r="S13" i="104" s="1"/>
  <c r="T123" i="104"/>
  <c r="T13" i="104" s="1"/>
  <c r="P123" i="104"/>
  <c r="P13" i="104" s="1"/>
  <c r="P14" i="104" s="1"/>
  <c r="P23" i="16"/>
  <c r="P20" i="16"/>
  <c r="P29" i="16"/>
  <c r="P32" i="16"/>
  <c r="P24" i="16"/>
  <c r="P22" i="16"/>
  <c r="P26" i="16"/>
  <c r="P33" i="16"/>
  <c r="L102" i="11"/>
  <c r="K102" i="11"/>
  <c r="L107" i="11"/>
  <c r="K107" i="11"/>
  <c r="L118" i="11"/>
  <c r="K118" i="11"/>
  <c r="I90" i="106" l="1"/>
  <c r="FQ2" i="99" l="1"/>
  <c r="DU2" i="99"/>
  <c r="CI2" i="99"/>
  <c r="B9" i="102"/>
  <c r="C9" i="102"/>
  <c r="D9" i="102"/>
  <c r="E9" i="102"/>
  <c r="F9" i="102"/>
  <c r="G9" i="102"/>
  <c r="B10" i="102"/>
  <c r="C10" i="102"/>
  <c r="D10" i="102"/>
  <c r="E10" i="102"/>
  <c r="F10" i="102"/>
  <c r="G10" i="102"/>
  <c r="B3" i="102"/>
  <c r="C3" i="102"/>
  <c r="D3" i="102"/>
  <c r="E3" i="102"/>
  <c r="F3" i="102"/>
  <c r="G3" i="102"/>
  <c r="B4" i="102"/>
  <c r="C4" i="102"/>
  <c r="D4" i="102"/>
  <c r="E4" i="102"/>
  <c r="F4" i="102"/>
  <c r="G4" i="102"/>
  <c r="B5" i="102"/>
  <c r="C5" i="102"/>
  <c r="D5" i="102"/>
  <c r="E5" i="102"/>
  <c r="F5" i="102"/>
  <c r="G5" i="102"/>
  <c r="B6" i="102"/>
  <c r="C6" i="102"/>
  <c r="D6" i="102"/>
  <c r="E6" i="102"/>
  <c r="F6" i="102"/>
  <c r="G6" i="102"/>
  <c r="B7" i="102"/>
  <c r="C7" i="102"/>
  <c r="D7" i="102"/>
  <c r="E7" i="102"/>
  <c r="F7" i="102"/>
  <c r="G7" i="102"/>
  <c r="B8" i="102"/>
  <c r="C8" i="102"/>
  <c r="D8" i="102"/>
  <c r="E8" i="102"/>
  <c r="F8" i="102"/>
  <c r="G8" i="102"/>
  <c r="D12" i="26" l="1"/>
  <c r="C10" i="26"/>
  <c r="D8" i="25"/>
  <c r="C5" i="25"/>
  <c r="C5" i="24"/>
  <c r="C5" i="23"/>
  <c r="D57" i="22"/>
  <c r="D33" i="22"/>
  <c r="D32" i="22"/>
  <c r="D29" i="22"/>
  <c r="D28" i="22"/>
  <c r="D20" i="22"/>
  <c r="D19" i="22"/>
  <c r="D17" i="22"/>
  <c r="D8" i="22"/>
  <c r="C5" i="22"/>
  <c r="E37" i="21"/>
  <c r="E19" i="21"/>
  <c r="E20" i="21"/>
  <c r="E21" i="21"/>
  <c r="E22" i="21"/>
  <c r="E23" i="21"/>
  <c r="E24" i="21"/>
  <c r="E25" i="21"/>
  <c r="E26" i="21"/>
  <c r="E27" i="21"/>
  <c r="E28" i="21"/>
  <c r="E29" i="21"/>
  <c r="E30" i="21"/>
  <c r="E31" i="21"/>
  <c r="E32" i="21"/>
  <c r="E33" i="21"/>
  <c r="E34" i="21"/>
  <c r="E35" i="21"/>
  <c r="E36" i="21"/>
  <c r="C5" i="21"/>
  <c r="D5" i="106"/>
  <c r="C5" i="36"/>
  <c r="C5" i="17"/>
  <c r="C5" i="16"/>
  <c r="C5" i="108"/>
  <c r="C5" i="49"/>
  <c r="C5" i="13"/>
  <c r="C5" i="12"/>
  <c r="E117" i="11"/>
  <c r="C5" i="11"/>
  <c r="C5" i="10"/>
  <c r="C5" i="104"/>
  <c r="C5" i="8"/>
  <c r="C5" i="7"/>
  <c r="C5" i="6"/>
  <c r="C5" i="4"/>
  <c r="C5" i="3"/>
  <c r="Y14" i="104"/>
  <c r="Y61" i="104" l="1"/>
  <c r="K61" i="104"/>
  <c r="J58" i="11" s="1"/>
  <c r="AL2" i="99" s="1"/>
  <c r="Y70" i="104"/>
  <c r="K70" i="104"/>
  <c r="I60" i="10" s="1"/>
  <c r="J121" i="104"/>
  <c r="Y119" i="104"/>
  <c r="K119" i="104"/>
  <c r="J116" i="11" s="1"/>
  <c r="BY2" i="99" s="1"/>
  <c r="Y103" i="104"/>
  <c r="K103" i="104"/>
  <c r="I90" i="10" s="1"/>
  <c r="J67" i="11" l="1"/>
  <c r="AR2" i="99" s="1"/>
  <c r="J100" i="11"/>
  <c r="BP2" i="99" s="1"/>
  <c r="I103" i="10"/>
  <c r="I52" i="10"/>
  <c r="AD110" i="104"/>
  <c r="Z110" i="104"/>
  <c r="W110" i="104"/>
  <c r="V110" i="104"/>
  <c r="O110" i="104"/>
  <c r="N110" i="104"/>
  <c r="M110" i="104"/>
  <c r="L110" i="104"/>
  <c r="J110" i="104"/>
  <c r="I110" i="104" s="1"/>
  <c r="Y109" i="104"/>
  <c r="Y110" i="104" s="1"/>
  <c r="K109" i="104"/>
  <c r="I109" i="104"/>
  <c r="J106" i="11" l="1"/>
  <c r="K110" i="104"/>
  <c r="I94" i="10" s="1"/>
  <c r="X13" i="104"/>
  <c r="AE14" i="104"/>
  <c r="J107" i="11" l="1"/>
  <c r="BR2" i="99"/>
  <c r="U5" i="108"/>
  <c r="AH45" i="108"/>
  <c r="AG45" i="108"/>
  <c r="AF45" i="108"/>
  <c r="AE45" i="108"/>
  <c r="AD45" i="108"/>
  <c r="AC45" i="108"/>
  <c r="AB45" i="108"/>
  <c r="AA45" i="108"/>
  <c r="Z45" i="108"/>
  <c r="Y45" i="108"/>
  <c r="X45" i="108"/>
  <c r="W45" i="108"/>
  <c r="V45" i="108"/>
  <c r="U45" i="108"/>
  <c r="Q45" i="108"/>
  <c r="P45" i="108"/>
  <c r="O45" i="108"/>
  <c r="N45" i="108"/>
  <c r="M45" i="108"/>
  <c r="L45" i="108"/>
  <c r="K45" i="108"/>
  <c r="J45" i="108"/>
  <c r="I45" i="108"/>
  <c r="H45" i="108"/>
  <c r="G45" i="108"/>
  <c r="F45" i="108"/>
  <c r="E45" i="108"/>
  <c r="D45" i="108"/>
  <c r="AI43" i="108"/>
  <c r="AI42" i="108"/>
  <c r="AI41" i="108"/>
  <c r="AI40" i="108"/>
  <c r="AI39" i="108"/>
  <c r="AI38" i="108"/>
  <c r="AI37" i="108"/>
  <c r="AI36" i="108"/>
  <c r="AI35" i="108"/>
  <c r="AH30" i="108"/>
  <c r="AG30" i="108"/>
  <c r="AF30" i="108"/>
  <c r="AE30" i="108"/>
  <c r="AD30" i="108"/>
  <c r="AC30" i="108"/>
  <c r="AB30" i="108"/>
  <c r="AA30" i="108"/>
  <c r="Z30" i="108"/>
  <c r="Y30" i="108"/>
  <c r="X30" i="108"/>
  <c r="W30" i="108"/>
  <c r="V30" i="108"/>
  <c r="U30" i="108"/>
  <c r="Q30" i="108"/>
  <c r="P30" i="108"/>
  <c r="O30" i="108"/>
  <c r="N30" i="108"/>
  <c r="M30" i="108"/>
  <c r="L30" i="108"/>
  <c r="K30" i="108"/>
  <c r="J30" i="108"/>
  <c r="I30" i="108"/>
  <c r="H30" i="108"/>
  <c r="G30" i="108"/>
  <c r="F30" i="108"/>
  <c r="E30" i="108"/>
  <c r="D30" i="108"/>
  <c r="AI29" i="108"/>
  <c r="AI28" i="108"/>
  <c r="AI26" i="108"/>
  <c r="AI25" i="108"/>
  <c r="AI24" i="108"/>
  <c r="AI23" i="108"/>
  <c r="AI22" i="108"/>
  <c r="AI21" i="108"/>
  <c r="AH17" i="108"/>
  <c r="AG17" i="108"/>
  <c r="AF17" i="108"/>
  <c r="AE17" i="108"/>
  <c r="AD17" i="108"/>
  <c r="AC17" i="108"/>
  <c r="AB17" i="108"/>
  <c r="AA17" i="108"/>
  <c r="Z17" i="108"/>
  <c r="Z32" i="108" s="1"/>
  <c r="Y17" i="108"/>
  <c r="Y32" i="108" s="1"/>
  <c r="X17" i="108"/>
  <c r="W17" i="108"/>
  <c r="W32" i="108" s="1"/>
  <c r="V17" i="108"/>
  <c r="V32" i="108" s="1"/>
  <c r="U17" i="108"/>
  <c r="Q17" i="108"/>
  <c r="P17" i="108"/>
  <c r="O17" i="108"/>
  <c r="N17" i="108"/>
  <c r="N32" i="108" s="1"/>
  <c r="M17" i="108"/>
  <c r="L17" i="108"/>
  <c r="K17" i="108"/>
  <c r="J17" i="108"/>
  <c r="I17" i="108"/>
  <c r="H17" i="108"/>
  <c r="G17" i="108"/>
  <c r="F17" i="108"/>
  <c r="E17" i="108"/>
  <c r="D17" i="108"/>
  <c r="AI16" i="108"/>
  <c r="AI15" i="108"/>
  <c r="AI14" i="108"/>
  <c r="AI13" i="108"/>
  <c r="AE5" i="108"/>
  <c r="V47" i="108" l="1"/>
  <c r="X32" i="108"/>
  <c r="W47" i="108"/>
  <c r="K32" i="108"/>
  <c r="U32" i="108"/>
  <c r="AG32" i="108"/>
  <c r="AG47" i="108" s="1"/>
  <c r="AH32" i="108"/>
  <c r="AH47" i="108" s="1"/>
  <c r="Z47" i="108"/>
  <c r="AE32" i="108"/>
  <c r="AC32" i="108"/>
  <c r="AC47" i="108" s="1"/>
  <c r="AB32" i="108"/>
  <c r="AB47" i="108" s="1"/>
  <c r="AA32" i="108"/>
  <c r="AA47" i="108" s="1"/>
  <c r="K47" i="108"/>
  <c r="L32" i="108"/>
  <c r="L47" i="108" s="1"/>
  <c r="Q32" i="108"/>
  <c r="Q47" i="108" s="1"/>
  <c r="H32" i="108"/>
  <c r="H47" i="108" s="1"/>
  <c r="F32" i="108"/>
  <c r="F47" i="108" s="1"/>
  <c r="G32" i="108"/>
  <c r="G47" i="108" s="1"/>
  <c r="I32" i="108"/>
  <c r="I47" i="108" s="1"/>
  <c r="J32" i="108"/>
  <c r="J47" i="108" s="1"/>
  <c r="P32" i="108"/>
  <c r="P47" i="108" s="1"/>
  <c r="O32" i="108"/>
  <c r="O47" i="108" s="1"/>
  <c r="E32" i="108"/>
  <c r="E47" i="108" s="1"/>
  <c r="D32" i="108"/>
  <c r="D47" i="108" s="1"/>
  <c r="M32" i="108"/>
  <c r="M47" i="108" s="1"/>
  <c r="AE47" i="108"/>
  <c r="X47" i="108"/>
  <c r="AD32" i="108"/>
  <c r="AD47" i="108" s="1"/>
  <c r="AI17" i="108"/>
  <c r="AI30" i="108"/>
  <c r="N47" i="108"/>
  <c r="U47" i="108"/>
  <c r="Y47" i="108"/>
  <c r="AI45" i="108"/>
  <c r="AF32" i="108"/>
  <c r="AF47" i="108" s="1"/>
  <c r="AI32" i="108" l="1"/>
  <c r="AI47" i="108" s="1"/>
  <c r="AK47" i="108" s="1"/>
  <c r="Y120" i="104"/>
  <c r="Y118" i="104"/>
  <c r="Y117" i="104"/>
  <c r="Y116" i="104"/>
  <c r="Y115" i="104"/>
  <c r="Y114" i="104"/>
  <c r="Y113" i="104"/>
  <c r="Y104" i="104"/>
  <c r="Y102" i="104"/>
  <c r="Y101" i="104"/>
  <c r="Y100" i="104"/>
  <c r="Y99" i="104"/>
  <c r="Y98" i="104"/>
  <c r="Y97" i="104"/>
  <c r="Y96" i="104"/>
  <c r="Y95" i="104"/>
  <c r="Y94" i="104"/>
  <c r="Y93" i="104"/>
  <c r="Y92" i="104"/>
  <c r="Y88" i="104"/>
  <c r="Y87" i="104"/>
  <c r="Y86" i="104"/>
  <c r="Y82" i="104"/>
  <c r="Y81" i="104"/>
  <c r="Y80" i="104"/>
  <c r="Y79" i="104"/>
  <c r="Y78" i="104"/>
  <c r="Y77" i="104"/>
  <c r="Y76" i="104"/>
  <c r="Y75" i="104"/>
  <c r="Y71" i="104"/>
  <c r="Y69" i="104"/>
  <c r="Y68" i="104"/>
  <c r="Y67" i="104"/>
  <c r="Y66" i="104"/>
  <c r="Y62" i="104"/>
  <c r="Y60" i="104"/>
  <c r="Y56" i="104"/>
  <c r="Y55" i="104"/>
  <c r="Y54" i="104"/>
  <c r="Y53" i="104"/>
  <c r="Y52" i="104"/>
  <c r="Y51" i="104"/>
  <c r="Y50" i="104"/>
  <c r="Y49" i="104"/>
  <c r="Y48" i="104"/>
  <c r="Y47" i="104"/>
  <c r="Y46" i="104"/>
  <c r="Y45" i="104"/>
  <c r="Y44" i="104"/>
  <c r="Y40" i="104"/>
  <c r="Y39" i="104"/>
  <c r="Y38" i="104"/>
  <c r="Y37" i="104"/>
  <c r="Y36" i="104"/>
  <c r="Y35" i="104"/>
  <c r="Y34" i="104"/>
  <c r="Y33" i="104"/>
  <c r="Y32" i="104"/>
  <c r="Y31" i="104"/>
  <c r="Y30" i="104"/>
  <c r="Y29" i="104"/>
  <c r="Y28" i="104"/>
  <c r="Y27" i="104"/>
  <c r="Y26" i="104"/>
  <c r="Y25" i="104"/>
  <c r="K120" i="104"/>
  <c r="K118" i="104"/>
  <c r="K117" i="104"/>
  <c r="K116" i="104"/>
  <c r="K115" i="104"/>
  <c r="K114" i="104"/>
  <c r="K113" i="104"/>
  <c r="K104" i="104"/>
  <c r="K102" i="104"/>
  <c r="K101" i="104"/>
  <c r="K100" i="104"/>
  <c r="K99" i="104"/>
  <c r="K98" i="104"/>
  <c r="K97" i="104"/>
  <c r="K96" i="104"/>
  <c r="K95" i="104"/>
  <c r="K94" i="104"/>
  <c r="K93" i="104"/>
  <c r="K92" i="104"/>
  <c r="K88" i="104"/>
  <c r="K87" i="104"/>
  <c r="K86" i="104"/>
  <c r="K82" i="104"/>
  <c r="K81" i="104"/>
  <c r="K80" i="104"/>
  <c r="K79" i="104"/>
  <c r="K78" i="104"/>
  <c r="K77" i="104"/>
  <c r="K76" i="104"/>
  <c r="K75" i="104"/>
  <c r="K71" i="104"/>
  <c r="K69" i="104"/>
  <c r="K68" i="104"/>
  <c r="K67" i="104"/>
  <c r="K66" i="104"/>
  <c r="K62" i="104"/>
  <c r="K60" i="104"/>
  <c r="K56" i="104"/>
  <c r="K55" i="104"/>
  <c r="K54" i="104"/>
  <c r="K53" i="104"/>
  <c r="K52" i="104"/>
  <c r="K51" i="104"/>
  <c r="K50" i="104"/>
  <c r="K49" i="104"/>
  <c r="K48" i="104"/>
  <c r="K47" i="104"/>
  <c r="K46" i="104"/>
  <c r="K45" i="104"/>
  <c r="K44" i="104"/>
  <c r="K40" i="104"/>
  <c r="K39" i="104"/>
  <c r="K38" i="104"/>
  <c r="K37" i="104"/>
  <c r="K36" i="104"/>
  <c r="K35" i="104"/>
  <c r="K34" i="104"/>
  <c r="K33" i="104"/>
  <c r="K32" i="104"/>
  <c r="K31" i="104"/>
  <c r="K30" i="104"/>
  <c r="K29" i="104"/>
  <c r="K28" i="104"/>
  <c r="K27" i="104"/>
  <c r="K26" i="104"/>
  <c r="K25" i="104"/>
  <c r="K17" i="104"/>
  <c r="K18" i="104"/>
  <c r="K19" i="104"/>
  <c r="K20" i="104"/>
  <c r="K21" i="104"/>
  <c r="Y17" i="104"/>
  <c r="Y18" i="104"/>
  <c r="Y20" i="104"/>
  <c r="Y21" i="104"/>
  <c r="Y16" i="104"/>
  <c r="K16" i="104"/>
  <c r="K105" i="104" l="1"/>
  <c r="R49" i="36"/>
  <c r="Q49" i="36"/>
  <c r="P49" i="36"/>
  <c r="O49" i="36"/>
  <c r="N49" i="36"/>
  <c r="R35" i="36"/>
  <c r="Q35" i="36"/>
  <c r="P35" i="36"/>
  <c r="O35" i="36"/>
  <c r="N35" i="36"/>
  <c r="R20" i="36"/>
  <c r="Q20" i="36"/>
  <c r="P20" i="36"/>
  <c r="O20" i="36"/>
  <c r="N20" i="36"/>
  <c r="H35" i="12" l="1"/>
  <c r="L49" i="36" l="1"/>
  <c r="F50" i="36" s="1"/>
  <c r="I65" i="106" l="1"/>
  <c r="I61" i="106"/>
  <c r="I99" i="106"/>
  <c r="I101" i="106" s="1"/>
  <c r="P38" i="3" l="1"/>
  <c r="P37" i="3"/>
  <c r="P36" i="3"/>
  <c r="P35" i="3"/>
  <c r="P34" i="3"/>
  <c r="P33" i="3"/>
  <c r="P32" i="3"/>
  <c r="P31" i="3"/>
  <c r="P30" i="3"/>
  <c r="P29" i="3"/>
  <c r="P28" i="3"/>
  <c r="P27" i="3"/>
  <c r="P26" i="3"/>
  <c r="P25" i="3"/>
  <c r="E9" i="43" l="1"/>
  <c r="E10" i="43"/>
  <c r="E11" i="43"/>
  <c r="E12" i="43"/>
  <c r="E13" i="43"/>
  <c r="E14" i="43"/>
  <c r="E15" i="43"/>
  <c r="E16" i="43"/>
  <c r="E17" i="43"/>
  <c r="E18" i="43"/>
  <c r="E19" i="43"/>
  <c r="E20" i="43"/>
  <c r="E21" i="43"/>
  <c r="E22" i="43"/>
  <c r="E23" i="43"/>
  <c r="E24" i="43"/>
  <c r="E25" i="43"/>
  <c r="E26" i="43"/>
  <c r="E27" i="43"/>
  <c r="E28" i="43"/>
  <c r="E29" i="43"/>
  <c r="E30" i="43"/>
  <c r="E31" i="43"/>
  <c r="E32" i="43"/>
  <c r="E33" i="43"/>
  <c r="E34" i="43"/>
  <c r="E35" i="43"/>
  <c r="E36" i="43"/>
  <c r="E37" i="43"/>
  <c r="E38" i="43"/>
  <c r="E39" i="43"/>
  <c r="E40" i="43"/>
  <c r="E41" i="43"/>
  <c r="E42" i="43"/>
  <c r="E43" i="43"/>
  <c r="E44" i="43"/>
  <c r="E45" i="43"/>
  <c r="E46" i="43"/>
  <c r="E47" i="43"/>
  <c r="E48" i="43"/>
  <c r="E49" i="43"/>
  <c r="E50" i="43"/>
  <c r="E51" i="43"/>
  <c r="E52" i="43"/>
  <c r="E53" i="43"/>
  <c r="E54" i="43"/>
  <c r="E55" i="43"/>
  <c r="E56" i="43"/>
  <c r="E57" i="43"/>
  <c r="E58" i="43"/>
  <c r="E59" i="43"/>
  <c r="E60" i="43"/>
  <c r="E61" i="43"/>
  <c r="E62" i="43"/>
  <c r="E63" i="43"/>
  <c r="E64" i="43"/>
  <c r="E65" i="43"/>
  <c r="E66" i="43"/>
  <c r="E67" i="43"/>
  <c r="E7" i="43"/>
  <c r="E8" i="43"/>
  <c r="O8" i="16"/>
  <c r="N8" i="16"/>
  <c r="P8" i="16" l="1"/>
  <c r="F30" i="49"/>
  <c r="O17" i="16" l="1"/>
  <c r="E14" i="17"/>
  <c r="D14" i="17"/>
  <c r="F13" i="17"/>
  <c r="F12" i="17"/>
  <c r="F11" i="17"/>
  <c r="F10" i="17"/>
  <c r="N39" i="16"/>
  <c r="P39" i="16" s="1"/>
  <c r="L39" i="16"/>
  <c r="L44" i="16"/>
  <c r="D37" i="16"/>
  <c r="F14" i="17" l="1"/>
  <c r="C38" i="3"/>
  <c r="C37" i="3"/>
  <c r="C36" i="3"/>
  <c r="C35" i="3"/>
  <c r="C34" i="3"/>
  <c r="C33" i="3"/>
  <c r="C32" i="3"/>
  <c r="C31" i="3"/>
  <c r="C30" i="3"/>
  <c r="C29" i="3"/>
  <c r="C28" i="3"/>
  <c r="C27" i="3"/>
  <c r="C26" i="3"/>
  <c r="C25" i="3"/>
  <c r="I24" i="106"/>
  <c r="I13" i="106" l="1"/>
  <c r="J67" i="106"/>
  <c r="K67" i="106" s="1"/>
  <c r="L67" i="106" s="1"/>
  <c r="M67" i="106" s="1"/>
  <c r="N67" i="106" s="1"/>
  <c r="O67" i="106" s="1"/>
  <c r="P67" i="106" s="1"/>
  <c r="Q67" i="106" s="1"/>
  <c r="R67" i="106" s="1"/>
  <c r="S67" i="106" s="1"/>
  <c r="T67" i="106" s="1"/>
  <c r="U67" i="106" s="1"/>
  <c r="V67" i="106" s="1"/>
  <c r="W67" i="106" s="1"/>
  <c r="H65" i="106"/>
  <c r="J64" i="106"/>
  <c r="K64" i="106" s="1"/>
  <c r="L64" i="106" s="1"/>
  <c r="M64" i="106" s="1"/>
  <c r="N64" i="106" s="1"/>
  <c r="O64" i="106" s="1"/>
  <c r="P64" i="106" s="1"/>
  <c r="Q64" i="106" s="1"/>
  <c r="R64" i="106" s="1"/>
  <c r="S64" i="106" s="1"/>
  <c r="T64" i="106" s="1"/>
  <c r="U64" i="106" s="1"/>
  <c r="V64" i="106" s="1"/>
  <c r="W64" i="106" s="1"/>
  <c r="J63" i="106"/>
  <c r="K63" i="106" s="1"/>
  <c r="H61" i="106"/>
  <c r="J60" i="106"/>
  <c r="K60" i="106" s="1"/>
  <c r="L60" i="106" s="1"/>
  <c r="M60" i="106" s="1"/>
  <c r="N60" i="106" s="1"/>
  <c r="O60" i="106" s="1"/>
  <c r="P60" i="106" s="1"/>
  <c r="Q60" i="106" s="1"/>
  <c r="R60" i="106" s="1"/>
  <c r="S60" i="106" s="1"/>
  <c r="T60" i="106" s="1"/>
  <c r="U60" i="106" s="1"/>
  <c r="V60" i="106" s="1"/>
  <c r="W60" i="106" s="1"/>
  <c r="J59" i="106"/>
  <c r="K59" i="106" s="1"/>
  <c r="J50" i="106"/>
  <c r="K50" i="106" s="1"/>
  <c r="L50" i="106" s="1"/>
  <c r="M50" i="106" s="1"/>
  <c r="N50" i="106" s="1"/>
  <c r="O50" i="106" s="1"/>
  <c r="P50" i="106" s="1"/>
  <c r="Q50" i="106" s="1"/>
  <c r="R50" i="106" s="1"/>
  <c r="S50" i="106" s="1"/>
  <c r="T50" i="106" s="1"/>
  <c r="U50" i="106" s="1"/>
  <c r="V50" i="106" s="1"/>
  <c r="W50" i="106" s="1"/>
  <c r="J49" i="106"/>
  <c r="K49" i="106" s="1"/>
  <c r="L49" i="106" s="1"/>
  <c r="M49" i="106" s="1"/>
  <c r="N49" i="106" s="1"/>
  <c r="O49" i="106" s="1"/>
  <c r="P49" i="106" s="1"/>
  <c r="Q49" i="106" s="1"/>
  <c r="R49" i="106" s="1"/>
  <c r="S49" i="106" s="1"/>
  <c r="T49" i="106" s="1"/>
  <c r="U49" i="106" s="1"/>
  <c r="V49" i="106" s="1"/>
  <c r="W49" i="106" s="1"/>
  <c r="J48" i="106"/>
  <c r="K48" i="106" s="1"/>
  <c r="L48" i="106" s="1"/>
  <c r="M48" i="106" s="1"/>
  <c r="N48" i="106" s="1"/>
  <c r="O48" i="106" s="1"/>
  <c r="P48" i="106" s="1"/>
  <c r="Q48" i="106" s="1"/>
  <c r="R48" i="106" s="1"/>
  <c r="S48" i="106" s="1"/>
  <c r="T48" i="106" s="1"/>
  <c r="U48" i="106" s="1"/>
  <c r="V48" i="106" s="1"/>
  <c r="W48" i="106" s="1"/>
  <c r="J47" i="106"/>
  <c r="K47" i="106" s="1"/>
  <c r="L47" i="106" s="1"/>
  <c r="M47" i="106" s="1"/>
  <c r="N47" i="106" s="1"/>
  <c r="O47" i="106" s="1"/>
  <c r="P47" i="106" s="1"/>
  <c r="Q47" i="106" s="1"/>
  <c r="R47" i="106" s="1"/>
  <c r="S47" i="106" s="1"/>
  <c r="T47" i="106" s="1"/>
  <c r="U47" i="106" s="1"/>
  <c r="V47" i="106" s="1"/>
  <c r="W47" i="106" s="1"/>
  <c r="J46" i="106"/>
  <c r="K46" i="106" s="1"/>
  <c r="L46" i="106" s="1"/>
  <c r="M46" i="106" s="1"/>
  <c r="N46" i="106" s="1"/>
  <c r="O46" i="106" s="1"/>
  <c r="P46" i="106" s="1"/>
  <c r="Q46" i="106" s="1"/>
  <c r="R46" i="106" s="1"/>
  <c r="S46" i="106" s="1"/>
  <c r="T46" i="106" s="1"/>
  <c r="U46" i="106" s="1"/>
  <c r="V46" i="106" s="1"/>
  <c r="W46" i="106" s="1"/>
  <c r="J45" i="106"/>
  <c r="K45" i="106" s="1"/>
  <c r="L45" i="106" s="1"/>
  <c r="M45" i="106" s="1"/>
  <c r="N45" i="106" s="1"/>
  <c r="O45" i="106" s="1"/>
  <c r="P45" i="106" s="1"/>
  <c r="Q45" i="106" s="1"/>
  <c r="R45" i="106" s="1"/>
  <c r="S45" i="106" s="1"/>
  <c r="T45" i="106" s="1"/>
  <c r="U45" i="106" s="1"/>
  <c r="V45" i="106" s="1"/>
  <c r="W45" i="106" s="1"/>
  <c r="J44" i="106"/>
  <c r="K44" i="106" s="1"/>
  <c r="L44" i="106" s="1"/>
  <c r="M44" i="106" s="1"/>
  <c r="N44" i="106" s="1"/>
  <c r="O44" i="106" s="1"/>
  <c r="P44" i="106" s="1"/>
  <c r="Q44" i="106" s="1"/>
  <c r="R44" i="106" s="1"/>
  <c r="S44" i="106" s="1"/>
  <c r="T44" i="106" s="1"/>
  <c r="U44" i="106" s="1"/>
  <c r="V44" i="106" s="1"/>
  <c r="W44" i="106" s="1"/>
  <c r="J43" i="106"/>
  <c r="K43" i="106" s="1"/>
  <c r="L43" i="106" s="1"/>
  <c r="M43" i="106" s="1"/>
  <c r="N43" i="106" s="1"/>
  <c r="O43" i="106" s="1"/>
  <c r="P43" i="106" s="1"/>
  <c r="Q43" i="106" s="1"/>
  <c r="R43" i="106" s="1"/>
  <c r="S43" i="106" s="1"/>
  <c r="T43" i="106" s="1"/>
  <c r="U43" i="106" s="1"/>
  <c r="V43" i="106" s="1"/>
  <c r="W43" i="106" s="1"/>
  <c r="J42" i="106"/>
  <c r="K42" i="106" s="1"/>
  <c r="L42" i="106" s="1"/>
  <c r="M42" i="106" s="1"/>
  <c r="N42" i="106" s="1"/>
  <c r="O42" i="106" s="1"/>
  <c r="P42" i="106" s="1"/>
  <c r="Q42" i="106" s="1"/>
  <c r="R42" i="106" s="1"/>
  <c r="S42" i="106" s="1"/>
  <c r="T42" i="106" s="1"/>
  <c r="U42" i="106" s="1"/>
  <c r="V42" i="106" s="1"/>
  <c r="W42" i="106" s="1"/>
  <c r="J41" i="106"/>
  <c r="K41" i="106" s="1"/>
  <c r="L41" i="106" s="1"/>
  <c r="M41" i="106" s="1"/>
  <c r="N41" i="106" s="1"/>
  <c r="O41" i="106" s="1"/>
  <c r="P41" i="106" s="1"/>
  <c r="Q41" i="106" s="1"/>
  <c r="R41" i="106" s="1"/>
  <c r="S41" i="106" s="1"/>
  <c r="T41" i="106" s="1"/>
  <c r="U41" i="106" s="1"/>
  <c r="V41" i="106" s="1"/>
  <c r="W41" i="106" s="1"/>
  <c r="J40" i="106"/>
  <c r="K40" i="106" s="1"/>
  <c r="L40" i="106" s="1"/>
  <c r="M40" i="106" s="1"/>
  <c r="N40" i="106" s="1"/>
  <c r="O40" i="106" s="1"/>
  <c r="P40" i="106" s="1"/>
  <c r="Q40" i="106" s="1"/>
  <c r="R40" i="106" s="1"/>
  <c r="S40" i="106" s="1"/>
  <c r="T40" i="106" s="1"/>
  <c r="U40" i="106" s="1"/>
  <c r="V40" i="106" s="1"/>
  <c r="W40" i="106" s="1"/>
  <c r="J39" i="106"/>
  <c r="K39" i="106" s="1"/>
  <c r="L39" i="106" s="1"/>
  <c r="M39" i="106" s="1"/>
  <c r="N39" i="106" s="1"/>
  <c r="O39" i="106" s="1"/>
  <c r="P39" i="106" s="1"/>
  <c r="Q39" i="106" s="1"/>
  <c r="R39" i="106" s="1"/>
  <c r="S39" i="106" s="1"/>
  <c r="T39" i="106" s="1"/>
  <c r="U39" i="106" s="1"/>
  <c r="V39" i="106" s="1"/>
  <c r="W39" i="106" s="1"/>
  <c r="J38" i="106"/>
  <c r="K38" i="106" s="1"/>
  <c r="J37" i="106"/>
  <c r="K37" i="106" s="1"/>
  <c r="L37" i="106" s="1"/>
  <c r="M37" i="106" s="1"/>
  <c r="N37" i="106" s="1"/>
  <c r="O37" i="106" s="1"/>
  <c r="P37" i="106" s="1"/>
  <c r="Q37" i="106" s="1"/>
  <c r="R37" i="106" s="1"/>
  <c r="S37" i="106" s="1"/>
  <c r="T37" i="106" s="1"/>
  <c r="U37" i="106" s="1"/>
  <c r="V37" i="106" s="1"/>
  <c r="W37" i="106" s="1"/>
  <c r="J36" i="106"/>
  <c r="K36" i="106" s="1"/>
  <c r="L36" i="106" s="1"/>
  <c r="M36" i="106" s="1"/>
  <c r="N36" i="106" s="1"/>
  <c r="O36" i="106" s="1"/>
  <c r="P36" i="106" s="1"/>
  <c r="Q36" i="106" s="1"/>
  <c r="R36" i="106" s="1"/>
  <c r="S36" i="106" s="1"/>
  <c r="T36" i="106" s="1"/>
  <c r="U36" i="106" s="1"/>
  <c r="V36" i="106" s="1"/>
  <c r="W36" i="106" s="1"/>
  <c r="J35" i="106"/>
  <c r="K35" i="106" s="1"/>
  <c r="L35" i="106" s="1"/>
  <c r="M35" i="106" s="1"/>
  <c r="N35" i="106" s="1"/>
  <c r="O35" i="106" s="1"/>
  <c r="P35" i="106" s="1"/>
  <c r="Q35" i="106" s="1"/>
  <c r="R35" i="106" s="1"/>
  <c r="S35" i="106" s="1"/>
  <c r="T35" i="106" s="1"/>
  <c r="U35" i="106" s="1"/>
  <c r="V35" i="106" s="1"/>
  <c r="W35" i="106" s="1"/>
  <c r="J34" i="106"/>
  <c r="K34" i="106" s="1"/>
  <c r="L34" i="106" s="1"/>
  <c r="M34" i="106" s="1"/>
  <c r="N34" i="106" s="1"/>
  <c r="O34" i="106" s="1"/>
  <c r="P34" i="106" s="1"/>
  <c r="Q34" i="106" s="1"/>
  <c r="R34" i="106" s="1"/>
  <c r="S34" i="106" s="1"/>
  <c r="T34" i="106" s="1"/>
  <c r="U34" i="106" s="1"/>
  <c r="V34" i="106" s="1"/>
  <c r="W34" i="106" s="1"/>
  <c r="J33" i="106"/>
  <c r="K33" i="106" s="1"/>
  <c r="L33" i="106" s="1"/>
  <c r="M33" i="106" s="1"/>
  <c r="N33" i="106" s="1"/>
  <c r="O33" i="106" s="1"/>
  <c r="P33" i="106" s="1"/>
  <c r="Q33" i="106" s="1"/>
  <c r="R33" i="106" s="1"/>
  <c r="S33" i="106" s="1"/>
  <c r="T33" i="106" s="1"/>
  <c r="U33" i="106" s="1"/>
  <c r="V33" i="106" s="1"/>
  <c r="W33" i="106" s="1"/>
  <c r="J32" i="106"/>
  <c r="K32" i="106" s="1"/>
  <c r="L32" i="106" s="1"/>
  <c r="M32" i="106" s="1"/>
  <c r="N32" i="106" s="1"/>
  <c r="O32" i="106" s="1"/>
  <c r="P32" i="106" s="1"/>
  <c r="Q32" i="106" s="1"/>
  <c r="R32" i="106" s="1"/>
  <c r="S32" i="106" s="1"/>
  <c r="T32" i="106" s="1"/>
  <c r="U32" i="106" s="1"/>
  <c r="V32" i="106" s="1"/>
  <c r="W32" i="106" s="1"/>
  <c r="W99" i="106"/>
  <c r="V99" i="106"/>
  <c r="U99" i="106"/>
  <c r="T99" i="106"/>
  <c r="S99" i="106"/>
  <c r="R99" i="106"/>
  <c r="Q99" i="106"/>
  <c r="P99" i="106"/>
  <c r="O99" i="106"/>
  <c r="N99" i="106"/>
  <c r="M99" i="106"/>
  <c r="L99" i="106"/>
  <c r="K99" i="106"/>
  <c r="J99" i="106"/>
  <c r="W90" i="106"/>
  <c r="V90" i="106"/>
  <c r="U90" i="106"/>
  <c r="T90" i="106"/>
  <c r="S90" i="106"/>
  <c r="R90" i="106"/>
  <c r="Q90" i="106"/>
  <c r="P90" i="106"/>
  <c r="O90" i="106"/>
  <c r="N90" i="106"/>
  <c r="M90" i="106"/>
  <c r="L90" i="106"/>
  <c r="K90" i="106"/>
  <c r="J90" i="106"/>
  <c r="W24" i="106"/>
  <c r="V24" i="106"/>
  <c r="U24" i="106"/>
  <c r="T24" i="106"/>
  <c r="S24" i="106"/>
  <c r="R24" i="106"/>
  <c r="Q24" i="106"/>
  <c r="P24" i="106"/>
  <c r="O24" i="106"/>
  <c r="N24" i="106"/>
  <c r="M24" i="106"/>
  <c r="L24" i="106"/>
  <c r="K24" i="106"/>
  <c r="J24" i="106"/>
  <c r="J18" i="106"/>
  <c r="K18" i="106" s="1"/>
  <c r="L18" i="106" s="1"/>
  <c r="M18" i="106" s="1"/>
  <c r="N18" i="106" s="1"/>
  <c r="O18" i="106" s="1"/>
  <c r="P18" i="106" s="1"/>
  <c r="Q18" i="106" s="1"/>
  <c r="R18" i="106" s="1"/>
  <c r="S18" i="106" s="1"/>
  <c r="T18" i="106" s="1"/>
  <c r="U18" i="106" s="1"/>
  <c r="V18" i="106" s="1"/>
  <c r="W18" i="106" s="1"/>
  <c r="J17" i="106"/>
  <c r="L38" i="106" l="1"/>
  <c r="M38" i="106" s="1"/>
  <c r="N38" i="106" s="1"/>
  <c r="O38" i="106" s="1"/>
  <c r="P38" i="106" s="1"/>
  <c r="Q38" i="106" s="1"/>
  <c r="R38" i="106" s="1"/>
  <c r="S38" i="106" s="1"/>
  <c r="T38" i="106" s="1"/>
  <c r="U38" i="106" s="1"/>
  <c r="V38" i="106" s="1"/>
  <c r="W38" i="106" s="1"/>
  <c r="O101" i="106"/>
  <c r="W101" i="106"/>
  <c r="Q101" i="106"/>
  <c r="J101" i="106"/>
  <c r="R101" i="106"/>
  <c r="S101" i="106"/>
  <c r="K101" i="106"/>
  <c r="L101" i="106"/>
  <c r="T101" i="106"/>
  <c r="M101" i="106"/>
  <c r="U101" i="106"/>
  <c r="N101" i="106"/>
  <c r="V101" i="106"/>
  <c r="P101" i="106"/>
  <c r="K17" i="106"/>
  <c r="L17" i="106" s="1"/>
  <c r="M17" i="106" s="1"/>
  <c r="N17" i="106" s="1"/>
  <c r="O17" i="106" s="1"/>
  <c r="P17" i="106" s="1"/>
  <c r="Q17" i="106" s="1"/>
  <c r="R17" i="106" s="1"/>
  <c r="S17" i="106" s="1"/>
  <c r="T17" i="106" s="1"/>
  <c r="U17" i="106" s="1"/>
  <c r="V17" i="106" s="1"/>
  <c r="W17" i="106" s="1"/>
  <c r="L59" i="106"/>
  <c r="K61" i="106"/>
  <c r="J65" i="106"/>
  <c r="K65" i="106"/>
  <c r="L63" i="106"/>
  <c r="J61" i="106"/>
  <c r="L65" i="106" l="1"/>
  <c r="M63" i="106"/>
  <c r="M59" i="106"/>
  <c r="L61" i="106"/>
  <c r="N59" i="106" l="1"/>
  <c r="M61" i="106"/>
  <c r="N63" i="106"/>
  <c r="M65" i="106"/>
  <c r="O63" i="106" l="1"/>
  <c r="N65" i="106"/>
  <c r="N61" i="106"/>
  <c r="O59" i="106"/>
  <c r="P63" i="106" l="1"/>
  <c r="O65" i="106"/>
  <c r="O61" i="106"/>
  <c r="P59" i="106"/>
  <c r="P65" i="106" l="1"/>
  <c r="Q63" i="106"/>
  <c r="Q59" i="106"/>
  <c r="P61" i="106"/>
  <c r="R63" i="106" l="1"/>
  <c r="Q65" i="106"/>
  <c r="Q61" i="106"/>
  <c r="R59" i="106"/>
  <c r="S63" i="106" l="1"/>
  <c r="R65" i="106"/>
  <c r="S59" i="106"/>
  <c r="R61" i="106"/>
  <c r="S65" i="106" l="1"/>
  <c r="T63" i="106"/>
  <c r="T59" i="106"/>
  <c r="S61" i="106"/>
  <c r="T65" i="106" l="1"/>
  <c r="U63" i="106"/>
  <c r="U59" i="106"/>
  <c r="T61" i="106"/>
  <c r="V63" i="106" l="1"/>
  <c r="U65" i="106"/>
  <c r="V59" i="106"/>
  <c r="U61" i="106"/>
  <c r="W63" i="106" l="1"/>
  <c r="W65" i="106" s="1"/>
  <c r="V65" i="106"/>
  <c r="V61" i="106"/>
  <c r="W59" i="106"/>
  <c r="W61" i="106" s="1"/>
  <c r="L37" i="3" l="1"/>
  <c r="L38" i="3"/>
  <c r="L36" i="3"/>
  <c r="L35" i="3"/>
  <c r="L34" i="3"/>
  <c r="L33" i="3"/>
  <c r="L32" i="3"/>
  <c r="L31" i="3"/>
  <c r="L30" i="3"/>
  <c r="L29" i="3"/>
  <c r="L28" i="3"/>
  <c r="L27" i="3"/>
  <c r="L26" i="3"/>
  <c r="L25" i="3"/>
  <c r="K39" i="3"/>
  <c r="J39" i="3"/>
  <c r="I39" i="3"/>
  <c r="H39" i="3"/>
  <c r="G39" i="3"/>
  <c r="F39" i="3"/>
  <c r="E39" i="3"/>
  <c r="D39" i="3"/>
  <c r="L39" i="3" l="1"/>
  <c r="AD121" i="104" l="1"/>
  <c r="Z121" i="104"/>
  <c r="W121" i="104"/>
  <c r="V121" i="104"/>
  <c r="O121" i="104"/>
  <c r="N121" i="104"/>
  <c r="M121" i="104"/>
  <c r="L121" i="104"/>
  <c r="AD105" i="104"/>
  <c r="Z105" i="104"/>
  <c r="W105" i="104"/>
  <c r="V105" i="104"/>
  <c r="O105" i="104"/>
  <c r="N105" i="104"/>
  <c r="M105" i="104"/>
  <c r="L105" i="104"/>
  <c r="AD89" i="104"/>
  <c r="Z89" i="104"/>
  <c r="W89" i="104"/>
  <c r="V89" i="104"/>
  <c r="O89" i="104"/>
  <c r="N89" i="104"/>
  <c r="M89" i="104"/>
  <c r="L89" i="104"/>
  <c r="J89" i="104"/>
  <c r="AD83" i="104"/>
  <c r="Z83" i="104"/>
  <c r="W83" i="104"/>
  <c r="V83" i="104"/>
  <c r="O83" i="104"/>
  <c r="N83" i="104"/>
  <c r="M83" i="104"/>
  <c r="L83" i="104"/>
  <c r="J83" i="104"/>
  <c r="AD72" i="104"/>
  <c r="Z72" i="104"/>
  <c r="W72" i="104"/>
  <c r="V72" i="104"/>
  <c r="O72" i="104"/>
  <c r="N72" i="104"/>
  <c r="M72" i="104"/>
  <c r="L72" i="104"/>
  <c r="J72" i="104"/>
  <c r="AD63" i="104"/>
  <c r="Z63" i="104"/>
  <c r="W63" i="104"/>
  <c r="V63" i="104"/>
  <c r="O63" i="104"/>
  <c r="N63" i="104"/>
  <c r="M63" i="104"/>
  <c r="L63" i="104"/>
  <c r="J63" i="104"/>
  <c r="AD57" i="104"/>
  <c r="Z57" i="104"/>
  <c r="W57" i="104"/>
  <c r="V57" i="104"/>
  <c r="O57" i="104"/>
  <c r="N57" i="104"/>
  <c r="M57" i="104"/>
  <c r="L57" i="104"/>
  <c r="J57" i="104"/>
  <c r="AD41" i="104"/>
  <c r="Z41" i="104"/>
  <c r="W41" i="104"/>
  <c r="V41" i="104"/>
  <c r="O41" i="104"/>
  <c r="N41" i="104"/>
  <c r="M41" i="104"/>
  <c r="L41" i="104"/>
  <c r="J41" i="104"/>
  <c r="G31" i="104"/>
  <c r="J22" i="11"/>
  <c r="AD22" i="104"/>
  <c r="Z22" i="104"/>
  <c r="W22" i="104"/>
  <c r="V22" i="104"/>
  <c r="O22" i="104"/>
  <c r="N22" i="104"/>
  <c r="M22" i="104"/>
  <c r="L22" i="104"/>
  <c r="J22" i="104"/>
  <c r="J18" i="11"/>
  <c r="E18" i="11" s="1"/>
  <c r="J17" i="11"/>
  <c r="J16" i="11"/>
  <c r="J15" i="11"/>
  <c r="J14" i="11"/>
  <c r="J13" i="11"/>
  <c r="M123" i="104" l="1"/>
  <c r="M13" i="104" s="1"/>
  <c r="M14" i="104" s="1"/>
  <c r="O123" i="104"/>
  <c r="O13" i="104" s="1"/>
  <c r="O14" i="104" s="1"/>
  <c r="V123" i="104"/>
  <c r="V13" i="104" s="1"/>
  <c r="V14" i="104" s="1"/>
  <c r="W123" i="104"/>
  <c r="W13" i="104" s="1"/>
  <c r="W14" i="104" s="1"/>
  <c r="Z123" i="104"/>
  <c r="Z13" i="104" s="1"/>
  <c r="Z14" i="104" s="1"/>
  <c r="N123" i="104"/>
  <c r="N13" i="104" s="1"/>
  <c r="N14" i="104" s="1"/>
  <c r="AD123" i="104"/>
  <c r="AD13" i="104" s="1"/>
  <c r="AD14" i="104" s="1"/>
  <c r="L123" i="104"/>
  <c r="Y72" i="104"/>
  <c r="Y89" i="104"/>
  <c r="Y63" i="104"/>
  <c r="Y83" i="104"/>
  <c r="Y105" i="104"/>
  <c r="Y121" i="104"/>
  <c r="Y57" i="104"/>
  <c r="Y41" i="104"/>
  <c r="Y22" i="104"/>
  <c r="K63" i="104"/>
  <c r="I30" i="10"/>
  <c r="J34" i="11"/>
  <c r="I26" i="10"/>
  <c r="J30" i="11"/>
  <c r="I21" i="10"/>
  <c r="J25" i="11"/>
  <c r="I27" i="10"/>
  <c r="J31" i="11"/>
  <c r="J23" i="11"/>
  <c r="I19" i="10"/>
  <c r="I23" i="10"/>
  <c r="J27" i="11"/>
  <c r="J24" i="11"/>
  <c r="I20" i="10"/>
  <c r="I31" i="10"/>
  <c r="J35" i="11"/>
  <c r="I28" i="10"/>
  <c r="J32" i="11"/>
  <c r="I32" i="10"/>
  <c r="J36" i="11"/>
  <c r="I22" i="10"/>
  <c r="J26" i="11"/>
  <c r="J37" i="11"/>
  <c r="E37" i="11" s="1"/>
  <c r="I33" i="10"/>
  <c r="J28" i="11"/>
  <c r="I24" i="10"/>
  <c r="J29" i="11"/>
  <c r="I25" i="10"/>
  <c r="I29" i="10"/>
  <c r="J33" i="11"/>
  <c r="J53" i="11"/>
  <c r="E53" i="11" s="1"/>
  <c r="I48" i="10"/>
  <c r="J50" i="11"/>
  <c r="I45" i="10"/>
  <c r="J46" i="11"/>
  <c r="I41" i="10"/>
  <c r="I44" i="10"/>
  <c r="J49" i="11"/>
  <c r="I42" i="10"/>
  <c r="J47" i="11"/>
  <c r="J51" i="11"/>
  <c r="I46" i="10"/>
  <c r="J45" i="11"/>
  <c r="I40" i="10"/>
  <c r="J43" i="11"/>
  <c r="I38" i="10"/>
  <c r="I36" i="10"/>
  <c r="J41" i="11"/>
  <c r="J42" i="11"/>
  <c r="I37" i="10"/>
  <c r="J44" i="11"/>
  <c r="I39" i="10"/>
  <c r="I43" i="10"/>
  <c r="J48" i="11"/>
  <c r="J52" i="11"/>
  <c r="I47" i="10"/>
  <c r="I53" i="10"/>
  <c r="J59" i="11"/>
  <c r="I51" i="10"/>
  <c r="J57" i="11"/>
  <c r="J66" i="11"/>
  <c r="I59" i="10"/>
  <c r="J68" i="11"/>
  <c r="I61" i="10"/>
  <c r="J63" i="11"/>
  <c r="I56" i="10"/>
  <c r="J64" i="11"/>
  <c r="I57" i="10"/>
  <c r="J65" i="11"/>
  <c r="I58" i="10"/>
  <c r="J73" i="11"/>
  <c r="I65" i="10"/>
  <c r="J77" i="11"/>
  <c r="I69" i="10"/>
  <c r="I66" i="10"/>
  <c r="J74" i="11"/>
  <c r="J79" i="11"/>
  <c r="E79" i="11" s="1"/>
  <c r="I71" i="10"/>
  <c r="I67" i="10"/>
  <c r="J75" i="11"/>
  <c r="I64" i="10"/>
  <c r="J72" i="11"/>
  <c r="J76" i="11"/>
  <c r="I68" i="10"/>
  <c r="J78" i="11"/>
  <c r="I70" i="10"/>
  <c r="J85" i="11"/>
  <c r="E85" i="11" s="1"/>
  <c r="I76" i="10"/>
  <c r="I75" i="10"/>
  <c r="J84" i="11"/>
  <c r="J83" i="11"/>
  <c r="I74" i="10"/>
  <c r="J93" i="11"/>
  <c r="I83" i="10"/>
  <c r="J97" i="11"/>
  <c r="I87" i="10"/>
  <c r="J90" i="11"/>
  <c r="I80" i="10"/>
  <c r="I81" i="10"/>
  <c r="J91" i="11"/>
  <c r="J94" i="11"/>
  <c r="I84" i="10"/>
  <c r="J98" i="11"/>
  <c r="BN2" i="99" s="1"/>
  <c r="I88" i="10"/>
  <c r="J99" i="11"/>
  <c r="I89" i="10"/>
  <c r="I79" i="10"/>
  <c r="J89" i="11"/>
  <c r="J92" i="11"/>
  <c r="I82" i="10"/>
  <c r="J95" i="11"/>
  <c r="I85" i="10"/>
  <c r="J96" i="11"/>
  <c r="I86" i="10"/>
  <c r="J101" i="11"/>
  <c r="I91" i="10"/>
  <c r="I102" i="10"/>
  <c r="J115" i="11"/>
  <c r="I98" i="10"/>
  <c r="J111" i="11"/>
  <c r="I99" i="10"/>
  <c r="J112" i="11"/>
  <c r="I104" i="10"/>
  <c r="J117" i="11"/>
  <c r="BZ2" i="99" s="1"/>
  <c r="I101" i="10"/>
  <c r="J114" i="11"/>
  <c r="I97" i="10"/>
  <c r="J110" i="11"/>
  <c r="J113" i="11"/>
  <c r="I100" i="10"/>
  <c r="K121" i="104"/>
  <c r="K89" i="104"/>
  <c r="K83" i="104"/>
  <c r="K72" i="104"/>
  <c r="K57" i="104"/>
  <c r="K41" i="104"/>
  <c r="I18" i="10"/>
  <c r="I15" i="10"/>
  <c r="I14" i="10"/>
  <c r="I13" i="10"/>
  <c r="I12" i="10"/>
  <c r="I11" i="10"/>
  <c r="K22" i="104"/>
  <c r="I10" i="10"/>
  <c r="J118" i="11" l="1"/>
  <c r="Y123" i="104"/>
  <c r="J102" i="11"/>
  <c r="E68" i="11"/>
  <c r="AS2" i="99"/>
  <c r="E59" i="11"/>
  <c r="AM2" i="99"/>
  <c r="E101" i="11"/>
  <c r="BQ2" i="99"/>
  <c r="K123" i="104"/>
  <c r="L13" i="104"/>
  <c r="L14" i="104" s="1"/>
  <c r="H34" i="12" l="1"/>
  <c r="G2" i="102" l="1"/>
  <c r="F2" i="102"/>
  <c r="E2" i="102"/>
  <c r="D2" i="102"/>
  <c r="C2" i="102"/>
  <c r="B2" i="102"/>
  <c r="S2" i="100" l="1"/>
  <c r="R2" i="100"/>
  <c r="P2" i="100"/>
  <c r="O2" i="100"/>
  <c r="M2" i="100"/>
  <c r="L2" i="100"/>
  <c r="J2" i="100"/>
  <c r="I2" i="100"/>
  <c r="H2" i="100"/>
  <c r="G2" i="100"/>
  <c r="FP2" i="99"/>
  <c r="FO2" i="99"/>
  <c r="FN2" i="99"/>
  <c r="FM2" i="99"/>
  <c r="FL2" i="99"/>
  <c r="FK2" i="99"/>
  <c r="FJ2" i="99"/>
  <c r="FI2" i="99"/>
  <c r="FH2" i="99"/>
  <c r="FG2" i="99"/>
  <c r="FF2" i="99"/>
  <c r="FE2" i="99"/>
  <c r="FD2" i="99"/>
  <c r="FC2" i="99"/>
  <c r="FB2" i="99"/>
  <c r="FA2" i="99"/>
  <c r="EZ2" i="99"/>
  <c r="EY2" i="99"/>
  <c r="EX2" i="99"/>
  <c r="EW2" i="99"/>
  <c r="EV2" i="99"/>
  <c r="EU2" i="99"/>
  <c r="ET2" i="99"/>
  <c r="ES2" i="99"/>
  <c r="ER2" i="99"/>
  <c r="EQ2" i="99"/>
  <c r="EP2" i="99"/>
  <c r="EO2" i="99"/>
  <c r="EN2" i="99"/>
  <c r="EM2" i="99"/>
  <c r="EL2" i="99"/>
  <c r="EK2" i="99"/>
  <c r="EJ2" i="99"/>
  <c r="EI2" i="99"/>
  <c r="EH2" i="99"/>
  <c r="EG2" i="99"/>
  <c r="EF2" i="99"/>
  <c r="EE2" i="99"/>
  <c r="ED2" i="99"/>
  <c r="DR2" i="99"/>
  <c r="DQ2" i="99"/>
  <c r="DP2" i="99"/>
  <c r="DO2" i="99"/>
  <c r="DN2" i="99"/>
  <c r="DM2" i="99"/>
  <c r="DL2" i="99"/>
  <c r="DK2" i="99"/>
  <c r="DJ2" i="99"/>
  <c r="DI2" i="99"/>
  <c r="DH2" i="99"/>
  <c r="DG2" i="99"/>
  <c r="DF2" i="99"/>
  <c r="DE2" i="99"/>
  <c r="DD2" i="99"/>
  <c r="DC2" i="99"/>
  <c r="DB2" i="99"/>
  <c r="DA2" i="99"/>
  <c r="CZ2" i="99"/>
  <c r="CY2" i="99"/>
  <c r="CX2" i="99"/>
  <c r="CW2" i="99"/>
  <c r="CV2" i="99"/>
  <c r="CU2" i="99"/>
  <c r="CT2" i="99"/>
  <c r="CS2" i="99"/>
  <c r="CR2" i="99"/>
  <c r="CQ2" i="99"/>
  <c r="CP2" i="99"/>
  <c r="CO2" i="99"/>
  <c r="CN2" i="99"/>
  <c r="CM2" i="99"/>
  <c r="CL2" i="99"/>
  <c r="CK2" i="99"/>
  <c r="CJ2" i="99"/>
  <c r="CH2" i="99"/>
  <c r="CG2" i="99"/>
  <c r="CF2" i="99"/>
  <c r="CE2" i="99"/>
  <c r="CD2" i="99"/>
  <c r="CC2" i="99"/>
  <c r="CB2" i="99"/>
  <c r="CA2" i="99"/>
  <c r="D45" i="16" l="1"/>
  <c r="W2" i="100" l="1"/>
  <c r="H23" i="12" l="1"/>
  <c r="C10" i="4" l="1"/>
  <c r="C23" i="4" l="1"/>
  <c r="C22" i="4"/>
  <c r="C21" i="4"/>
  <c r="C20" i="4"/>
  <c r="C19" i="4"/>
  <c r="C18" i="4"/>
  <c r="C17" i="4"/>
  <c r="C16" i="4"/>
  <c r="C15" i="4"/>
  <c r="C14" i="4"/>
  <c r="C13" i="4"/>
  <c r="C12" i="4"/>
  <c r="C11" i="4"/>
  <c r="K66" i="16" l="1"/>
  <c r="J66" i="16"/>
  <c r="I66" i="16"/>
  <c r="H66" i="16"/>
  <c r="G66" i="16"/>
  <c r="F66" i="16"/>
  <c r="E66" i="16"/>
  <c r="D66" i="16"/>
  <c r="K65" i="16"/>
  <c r="J65" i="16"/>
  <c r="I65" i="16"/>
  <c r="H65" i="16"/>
  <c r="G65" i="16"/>
  <c r="F65" i="16"/>
  <c r="E65" i="16"/>
  <c r="D65" i="16"/>
  <c r="F19" i="7"/>
  <c r="F13" i="7" l="1"/>
  <c r="F14" i="7"/>
  <c r="F15" i="7"/>
  <c r="F16" i="7"/>
  <c r="F17" i="7"/>
  <c r="F18" i="7"/>
  <c r="O25" i="36" l="1"/>
  <c r="O38" i="36" s="1"/>
  <c r="P25" i="36"/>
  <c r="P38" i="36" s="1"/>
  <c r="R8" i="36"/>
  <c r="Q8" i="36"/>
  <c r="F41" i="17"/>
  <c r="F32" i="17"/>
  <c r="G21" i="37" l="1"/>
  <c r="F44" i="49"/>
  <c r="E44" i="49"/>
  <c r="F14" i="49"/>
  <c r="E14" i="49"/>
  <c r="F46" i="49" l="1"/>
  <c r="F16" i="49"/>
  <c r="Y124" i="104" l="1"/>
  <c r="G46" i="49"/>
  <c r="Q25" i="36"/>
  <c r="Q38" i="36" s="1"/>
  <c r="N25" i="36"/>
  <c r="N38" i="36" s="1"/>
  <c r="I79" i="106" l="1"/>
  <c r="H34" i="36"/>
  <c r="H33" i="36"/>
  <c r="H32" i="36"/>
  <c r="K32" i="36" s="1"/>
  <c r="H31" i="36"/>
  <c r="K31" i="36" s="1"/>
  <c r="H30" i="36"/>
  <c r="H29" i="36"/>
  <c r="H28" i="36"/>
  <c r="K28" i="36" s="1"/>
  <c r="H27" i="36"/>
  <c r="H26" i="36"/>
  <c r="J79" i="106" l="1"/>
  <c r="K27" i="36"/>
  <c r="L27" i="36" s="1"/>
  <c r="K29" i="36"/>
  <c r="L29" i="36" s="1"/>
  <c r="K33" i="36"/>
  <c r="L33" i="36" s="1"/>
  <c r="L26" i="36"/>
  <c r="K30" i="36"/>
  <c r="L30" i="36" s="1"/>
  <c r="K34" i="36"/>
  <c r="L34" i="36" s="1"/>
  <c r="L28" i="36"/>
  <c r="L32" i="36"/>
  <c r="L31" i="36"/>
  <c r="G16" i="37"/>
  <c r="L35" i="36" l="1"/>
  <c r="K79" i="106"/>
  <c r="L79" i="106" s="1"/>
  <c r="M79" i="106" s="1"/>
  <c r="N79" i="106" s="1"/>
  <c r="O79" i="106" s="1"/>
  <c r="P79" i="106" s="1"/>
  <c r="Q79" i="106" s="1"/>
  <c r="R79" i="106" s="1"/>
  <c r="S79" i="106" s="1"/>
  <c r="T79" i="106" s="1"/>
  <c r="U79" i="106" s="1"/>
  <c r="V79" i="106" s="1"/>
  <c r="W79" i="106" s="1"/>
  <c r="E71" i="43"/>
  <c r="I77" i="106" l="1"/>
  <c r="F36" i="36"/>
  <c r="G17" i="37"/>
  <c r="H13" i="36"/>
  <c r="J77" i="106" l="1"/>
  <c r="J78" i="106" s="1"/>
  <c r="K13" i="36"/>
  <c r="L13" i="36" s="1"/>
  <c r="K77" i="106" l="1"/>
  <c r="L77" i="106" l="1"/>
  <c r="L78" i="106" s="1"/>
  <c r="K78" i="106"/>
  <c r="M77" i="106" l="1"/>
  <c r="M78" i="106" s="1"/>
  <c r="G22" i="37"/>
  <c r="G20" i="37"/>
  <c r="G19" i="37"/>
  <c r="G14" i="37"/>
  <c r="G13" i="37"/>
  <c r="G12" i="37"/>
  <c r="G11" i="37"/>
  <c r="G10" i="37"/>
  <c r="N77" i="106" l="1"/>
  <c r="N78" i="106" s="1"/>
  <c r="F20" i="17"/>
  <c r="F21" i="17"/>
  <c r="F22" i="17"/>
  <c r="F23" i="17"/>
  <c r="F30" i="17"/>
  <c r="F31" i="17"/>
  <c r="F33" i="17"/>
  <c r="F40" i="17"/>
  <c r="F42" i="17"/>
  <c r="F43" i="17"/>
  <c r="J13" i="16"/>
  <c r="O77" i="106" l="1"/>
  <c r="O78" i="106" s="1"/>
  <c r="J12" i="16"/>
  <c r="J11" i="16"/>
  <c r="P77" i="106" l="1"/>
  <c r="P78" i="106" s="1"/>
  <c r="P8" i="36"/>
  <c r="O8" i="36"/>
  <c r="D44" i="17"/>
  <c r="E44" i="17"/>
  <c r="E34" i="17"/>
  <c r="D34" i="17"/>
  <c r="K18" i="4"/>
  <c r="O18" i="4" s="1"/>
  <c r="F44" i="17" l="1"/>
  <c r="N50" i="36" s="1"/>
  <c r="F34" i="17"/>
  <c r="N21" i="36" s="1"/>
  <c r="Q77" i="106"/>
  <c r="Q78" i="106" s="1"/>
  <c r="I76" i="106" l="1"/>
  <c r="I78" i="106" s="1"/>
  <c r="I15" i="106"/>
  <c r="R77" i="106"/>
  <c r="R78" i="106" s="1"/>
  <c r="H17" i="36"/>
  <c r="H16" i="36"/>
  <c r="H15" i="36"/>
  <c r="K15" i="36" s="1"/>
  <c r="H14" i="36"/>
  <c r="H12" i="36"/>
  <c r="H11" i="36"/>
  <c r="H10" i="36"/>
  <c r="H9" i="36"/>
  <c r="S77" i="106" l="1"/>
  <c r="S78" i="106" s="1"/>
  <c r="L10" i="36"/>
  <c r="L9" i="36"/>
  <c r="L11" i="36"/>
  <c r="K16" i="36"/>
  <c r="L16" i="36" s="1"/>
  <c r="K17" i="36"/>
  <c r="L17" i="36" s="1"/>
  <c r="L15" i="36"/>
  <c r="L12" i="36"/>
  <c r="L14" i="36"/>
  <c r="H28" i="6"/>
  <c r="K23" i="4"/>
  <c r="O23" i="4" s="1"/>
  <c r="N44" i="16"/>
  <c r="P44" i="16" s="1"/>
  <c r="K62" i="16"/>
  <c r="J62" i="16"/>
  <c r="I62" i="16"/>
  <c r="H62" i="16"/>
  <c r="G62" i="16"/>
  <c r="F62" i="16"/>
  <c r="E62" i="16"/>
  <c r="D62" i="16"/>
  <c r="K61" i="16"/>
  <c r="J61" i="16"/>
  <c r="I61" i="16"/>
  <c r="H61" i="16"/>
  <c r="G61" i="16"/>
  <c r="F61" i="16"/>
  <c r="E61" i="16"/>
  <c r="D61" i="16"/>
  <c r="E50" i="16"/>
  <c r="F50" i="16"/>
  <c r="G50" i="16"/>
  <c r="H50" i="16"/>
  <c r="I50" i="16"/>
  <c r="J50" i="16"/>
  <c r="K50" i="16"/>
  <c r="E51" i="16"/>
  <c r="F51" i="16"/>
  <c r="G51" i="16"/>
  <c r="H51" i="16"/>
  <c r="I51" i="16"/>
  <c r="J51" i="16"/>
  <c r="K51" i="16"/>
  <c r="E52" i="16"/>
  <c r="F52" i="16"/>
  <c r="G52" i="16"/>
  <c r="H52" i="16"/>
  <c r="I52" i="16"/>
  <c r="J52" i="16"/>
  <c r="K52" i="16"/>
  <c r="E53" i="16"/>
  <c r="F53" i="16"/>
  <c r="G53" i="16"/>
  <c r="H53" i="16"/>
  <c r="I53" i="16"/>
  <c r="J53" i="16"/>
  <c r="K53" i="16"/>
  <c r="E54" i="16"/>
  <c r="F54" i="16"/>
  <c r="G54" i="16"/>
  <c r="H54" i="16"/>
  <c r="I54" i="16"/>
  <c r="J54" i="16"/>
  <c r="K54" i="16"/>
  <c r="E55" i="16"/>
  <c r="F55" i="16"/>
  <c r="G55" i="16"/>
  <c r="H55" i="16"/>
  <c r="I55" i="16"/>
  <c r="J55" i="16"/>
  <c r="K55" i="16"/>
  <c r="E56" i="16"/>
  <c r="F56" i="16"/>
  <c r="G56" i="16"/>
  <c r="H56" i="16"/>
  <c r="I56" i="16"/>
  <c r="J56" i="16"/>
  <c r="K56" i="16"/>
  <c r="E57" i="16"/>
  <c r="F57" i="16"/>
  <c r="G57" i="16"/>
  <c r="H57" i="16"/>
  <c r="I57" i="16"/>
  <c r="J57" i="16"/>
  <c r="K57" i="16"/>
  <c r="E58" i="16"/>
  <c r="F58" i="16"/>
  <c r="G58" i="16"/>
  <c r="H58" i="16"/>
  <c r="I58" i="16"/>
  <c r="J58" i="16"/>
  <c r="K58" i="16"/>
  <c r="E59" i="16"/>
  <c r="F59" i="16"/>
  <c r="G59" i="16"/>
  <c r="H59" i="16"/>
  <c r="I59" i="16"/>
  <c r="J59" i="16"/>
  <c r="K59" i="16"/>
  <c r="D59" i="16"/>
  <c r="D51" i="16"/>
  <c r="D52" i="16"/>
  <c r="D53" i="16"/>
  <c r="D54" i="16"/>
  <c r="D55" i="16"/>
  <c r="D56" i="16"/>
  <c r="D57" i="16"/>
  <c r="D58" i="16"/>
  <c r="D50" i="16"/>
  <c r="O36" i="16"/>
  <c r="J36" i="16"/>
  <c r="L36" i="16" s="1"/>
  <c r="N36" i="16"/>
  <c r="L19" i="36" l="1"/>
  <c r="I31" i="106" s="1"/>
  <c r="E18" i="21" s="1"/>
  <c r="L20" i="36"/>
  <c r="H21" i="36" s="1"/>
  <c r="T77" i="106"/>
  <c r="T78" i="106" s="1"/>
  <c r="L50" i="16"/>
  <c r="L18" i="36"/>
  <c r="I30" i="106" s="1"/>
  <c r="E17" i="21" s="1"/>
  <c r="E60" i="16"/>
  <c r="P36" i="16"/>
  <c r="J31" i="106" l="1"/>
  <c r="K31" i="106" s="1"/>
  <c r="L31" i="106" s="1"/>
  <c r="M31" i="106" s="1"/>
  <c r="N31" i="106" s="1"/>
  <c r="O31" i="106" s="1"/>
  <c r="P31" i="106" s="1"/>
  <c r="Q31" i="106" s="1"/>
  <c r="R31" i="106" s="1"/>
  <c r="S31" i="106" s="1"/>
  <c r="T31" i="106" s="1"/>
  <c r="U31" i="106" s="1"/>
  <c r="V31" i="106" s="1"/>
  <c r="W31" i="106" s="1"/>
  <c r="I51" i="106"/>
  <c r="I68" i="106" s="1"/>
  <c r="U77" i="106"/>
  <c r="U78" i="106" s="1"/>
  <c r="J30" i="106"/>
  <c r="E63" i="16"/>
  <c r="E43" i="3" s="1"/>
  <c r="V77" i="106" l="1"/>
  <c r="V78" i="106" s="1"/>
  <c r="E38" i="21"/>
  <c r="K30" i="106"/>
  <c r="J51" i="106"/>
  <c r="J68" i="106" s="1"/>
  <c r="N24" i="4"/>
  <c r="W77" i="106" l="1"/>
  <c r="W78" i="106" s="1"/>
  <c r="L30" i="106"/>
  <c r="K51" i="106"/>
  <c r="K68" i="106" s="1"/>
  <c r="L51" i="106" l="1"/>
  <c r="L68" i="106" s="1"/>
  <c r="M30" i="106"/>
  <c r="M51" i="106" l="1"/>
  <c r="M68" i="106" s="1"/>
  <c r="N30" i="106"/>
  <c r="O30" i="106" l="1"/>
  <c r="N51" i="106"/>
  <c r="N68" i="106" s="1"/>
  <c r="P30" i="106" l="1"/>
  <c r="O51" i="106"/>
  <c r="O68" i="106" s="1"/>
  <c r="E24" i="17"/>
  <c r="D24" i="17"/>
  <c r="F24" i="17" l="1"/>
  <c r="Q30" i="106"/>
  <c r="P51" i="106"/>
  <c r="P68" i="106" s="1"/>
  <c r="O35" i="16"/>
  <c r="N35" i="16"/>
  <c r="O18" i="16"/>
  <c r="N18" i="16"/>
  <c r="N17" i="16"/>
  <c r="O16" i="16"/>
  <c r="N16" i="16"/>
  <c r="O15" i="16"/>
  <c r="N15" i="16"/>
  <c r="O14" i="16"/>
  <c r="N14" i="16"/>
  <c r="O13" i="16"/>
  <c r="N13" i="16"/>
  <c r="O12" i="16"/>
  <c r="N12" i="16"/>
  <c r="O11" i="16"/>
  <c r="N11" i="16"/>
  <c r="O10" i="16"/>
  <c r="N10" i="16"/>
  <c r="O9" i="16"/>
  <c r="N9" i="16"/>
  <c r="J35" i="16"/>
  <c r="L35" i="16" s="1"/>
  <c r="J18" i="16"/>
  <c r="L18" i="16" s="1"/>
  <c r="J17" i="16"/>
  <c r="J16" i="16"/>
  <c r="J15" i="16"/>
  <c r="L15" i="16" s="1"/>
  <c r="J14" i="16"/>
  <c r="L14" i="16" s="1"/>
  <c r="L13" i="16"/>
  <c r="L12" i="16"/>
  <c r="L11" i="16"/>
  <c r="J10" i="16"/>
  <c r="L10" i="16" s="1"/>
  <c r="J9" i="16"/>
  <c r="J8" i="16"/>
  <c r="L8" i="16" s="1"/>
  <c r="O45" i="16" l="1"/>
  <c r="N45" i="16"/>
  <c r="I12" i="106" s="1"/>
  <c r="I14" i="106"/>
  <c r="J14" i="106" s="1"/>
  <c r="K14" i="106" s="1"/>
  <c r="L14" i="106" s="1"/>
  <c r="M14" i="106" s="1"/>
  <c r="N14" i="106" s="1"/>
  <c r="O14" i="106" s="1"/>
  <c r="P14" i="106" s="1"/>
  <c r="Q14" i="106" s="1"/>
  <c r="R14" i="106" s="1"/>
  <c r="S14" i="106" s="1"/>
  <c r="T14" i="106" s="1"/>
  <c r="U14" i="106" s="1"/>
  <c r="V14" i="106" s="1"/>
  <c r="W14" i="106" s="1"/>
  <c r="R30" i="106"/>
  <c r="Q51" i="106"/>
  <c r="Q68" i="106" s="1"/>
  <c r="L16" i="16"/>
  <c r="L17" i="16"/>
  <c r="L9" i="16"/>
  <c r="P14" i="16"/>
  <c r="P15" i="16"/>
  <c r="P10" i="16"/>
  <c r="P35" i="16"/>
  <c r="P11" i="16"/>
  <c r="P18" i="16"/>
  <c r="P12" i="16"/>
  <c r="P16" i="16"/>
  <c r="P13" i="16"/>
  <c r="P17" i="16"/>
  <c r="P9" i="16"/>
  <c r="H50" i="13"/>
  <c r="H51" i="13" s="1"/>
  <c r="H46" i="13"/>
  <c r="H45" i="13"/>
  <c r="H44" i="13"/>
  <c r="H43" i="13"/>
  <c r="H39" i="13"/>
  <c r="H38" i="13"/>
  <c r="H36" i="13"/>
  <c r="H35" i="13"/>
  <c r="H31" i="13"/>
  <c r="H30" i="13"/>
  <c r="H29" i="13"/>
  <c r="H28" i="13"/>
  <c r="H27" i="13"/>
  <c r="H26" i="13"/>
  <c r="H25" i="13"/>
  <c r="H24" i="13"/>
  <c r="H20" i="13"/>
  <c r="H19" i="13"/>
  <c r="H18" i="13"/>
  <c r="H17" i="13"/>
  <c r="H16" i="13"/>
  <c r="H15" i="13"/>
  <c r="H14" i="13"/>
  <c r="H13" i="13"/>
  <c r="H9" i="13"/>
  <c r="H10" i="13" s="1"/>
  <c r="K19" i="11"/>
  <c r="L38" i="11"/>
  <c r="L54" i="11"/>
  <c r="L69" i="11"/>
  <c r="K69" i="11"/>
  <c r="K54" i="11"/>
  <c r="K38" i="11"/>
  <c r="K120" i="11" l="1"/>
  <c r="G14" i="12" s="1"/>
  <c r="G20" i="12" s="1"/>
  <c r="L120" i="11"/>
  <c r="N47" i="16"/>
  <c r="L10" i="17"/>
  <c r="P45" i="16"/>
  <c r="J12" i="106"/>
  <c r="J13" i="106"/>
  <c r="K13" i="106" s="1"/>
  <c r="L13" i="106" s="1"/>
  <c r="M13" i="106" s="1"/>
  <c r="N13" i="106" s="1"/>
  <c r="O13" i="106" s="1"/>
  <c r="P13" i="106" s="1"/>
  <c r="Q13" i="106" s="1"/>
  <c r="R13" i="106" s="1"/>
  <c r="S13" i="106" s="1"/>
  <c r="T13" i="106" s="1"/>
  <c r="U13" i="106" s="1"/>
  <c r="V13" i="106" s="1"/>
  <c r="W13" i="106" s="1"/>
  <c r="R51" i="106"/>
  <c r="R68" i="106" s="1"/>
  <c r="S30" i="106"/>
  <c r="L65" i="16"/>
  <c r="H47" i="13"/>
  <c r="H40" i="13"/>
  <c r="H32" i="13"/>
  <c r="H21" i="13"/>
  <c r="BV2" i="99"/>
  <c r="BU2" i="99"/>
  <c r="BK2" i="99"/>
  <c r="BJ2" i="99"/>
  <c r="BG2" i="99"/>
  <c r="BF2" i="99"/>
  <c r="AP2" i="99"/>
  <c r="AO2" i="99"/>
  <c r="AK2" i="99"/>
  <c r="AB2" i="99"/>
  <c r="Y2" i="99"/>
  <c r="U2" i="99"/>
  <c r="M2" i="99"/>
  <c r="I2" i="99"/>
  <c r="F36" i="49" l="1"/>
  <c r="F37" i="49" s="1"/>
  <c r="H14" i="12"/>
  <c r="H20" i="12" s="1"/>
  <c r="H22" i="12" s="1"/>
  <c r="H25" i="12" s="1"/>
  <c r="H27" i="12" s="1"/>
  <c r="H29" i="12" s="1"/>
  <c r="H53" i="13"/>
  <c r="I53" i="13" s="1"/>
  <c r="I55" i="13" s="1"/>
  <c r="I19" i="106"/>
  <c r="I21" i="106" s="1"/>
  <c r="J19" i="106"/>
  <c r="K12" i="106"/>
  <c r="S51" i="106"/>
  <c r="S68" i="106" s="1"/>
  <c r="T30" i="106"/>
  <c r="AJ2" i="99"/>
  <c r="Q2" i="99"/>
  <c r="G22" i="12"/>
  <c r="G23" i="12"/>
  <c r="S2" i="99"/>
  <c r="K2" i="99"/>
  <c r="AE2" i="99"/>
  <c r="AN2" i="99"/>
  <c r="BI2" i="99"/>
  <c r="BT2" i="99"/>
  <c r="H2" i="99"/>
  <c r="L2" i="99"/>
  <c r="P2" i="99"/>
  <c r="T2" i="99"/>
  <c r="X2" i="99"/>
  <c r="AF2" i="99"/>
  <c r="AT2" i="99"/>
  <c r="AX2" i="99"/>
  <c r="BB2" i="99"/>
  <c r="BO2" i="99"/>
  <c r="O2" i="99"/>
  <c r="AA2" i="99"/>
  <c r="AI2" i="99"/>
  <c r="AW2" i="99"/>
  <c r="BE2" i="99"/>
  <c r="BM2" i="99"/>
  <c r="AC2" i="99"/>
  <c r="AG2" i="99"/>
  <c r="AU2" i="99"/>
  <c r="AY2" i="99"/>
  <c r="BC2" i="99"/>
  <c r="BX2" i="99"/>
  <c r="J2" i="99"/>
  <c r="N2" i="99"/>
  <c r="R2" i="99"/>
  <c r="V2" i="99"/>
  <c r="Z2" i="99"/>
  <c r="AD2" i="99"/>
  <c r="AH2" i="99"/>
  <c r="AQ2" i="99"/>
  <c r="AV2" i="99"/>
  <c r="AZ2" i="99"/>
  <c r="BH2" i="99"/>
  <c r="BL2" i="99"/>
  <c r="BS2" i="99"/>
  <c r="BW2" i="99"/>
  <c r="E25" i="7"/>
  <c r="F24" i="7"/>
  <c r="F23" i="7"/>
  <c r="F22" i="7"/>
  <c r="F21" i="7"/>
  <c r="F20" i="7"/>
  <c r="F12" i="7"/>
  <c r="F11" i="7"/>
  <c r="F10" i="7"/>
  <c r="F9" i="7"/>
  <c r="J24" i="4"/>
  <c r="I24" i="4"/>
  <c r="H24" i="4"/>
  <c r="G24" i="4"/>
  <c r="F24" i="4"/>
  <c r="E24" i="4"/>
  <c r="K22" i="4"/>
  <c r="O22" i="4" s="1"/>
  <c r="K21" i="4"/>
  <c r="O21" i="4" s="1"/>
  <c r="K20" i="4"/>
  <c r="O20" i="4" s="1"/>
  <c r="K19" i="4"/>
  <c r="O19" i="4" s="1"/>
  <c r="K17" i="4"/>
  <c r="K16" i="4"/>
  <c r="O16" i="4" s="1"/>
  <c r="K15" i="4"/>
  <c r="O15" i="4" s="1"/>
  <c r="K14" i="4"/>
  <c r="O14" i="4" s="1"/>
  <c r="K13" i="4"/>
  <c r="O13" i="4" s="1"/>
  <c r="K12" i="4"/>
  <c r="O12" i="4" s="1"/>
  <c r="K11" i="4"/>
  <c r="O11" i="4" s="1"/>
  <c r="K10" i="4"/>
  <c r="O10" i="4" s="1"/>
  <c r="O39" i="3"/>
  <c r="N39" i="3"/>
  <c r="M39" i="3"/>
  <c r="R13" i="4" l="1"/>
  <c r="S39" i="16"/>
  <c r="R10" i="4"/>
  <c r="E29" i="6"/>
  <c r="S51" i="16"/>
  <c r="R16" i="4"/>
  <c r="H46" i="12"/>
  <c r="H48" i="12" s="1"/>
  <c r="G96" i="104"/>
  <c r="G97" i="104"/>
  <c r="I23" i="106"/>
  <c r="I25" i="106" s="1"/>
  <c r="I70" i="106" s="1"/>
  <c r="I84" i="106" s="1"/>
  <c r="K19" i="106"/>
  <c r="L12" i="106"/>
  <c r="J21" i="106"/>
  <c r="J23" i="106"/>
  <c r="T51" i="106"/>
  <c r="T68" i="106" s="1"/>
  <c r="U30" i="106"/>
  <c r="P39" i="3"/>
  <c r="N40" i="3" s="1"/>
  <c r="W2" i="99"/>
  <c r="J60" i="11"/>
  <c r="BD2" i="99"/>
  <c r="BA2" i="99"/>
  <c r="G25" i="12"/>
  <c r="G27" i="12" s="1"/>
  <c r="G29" i="12" s="1"/>
  <c r="H31" i="12" s="1"/>
  <c r="O17" i="4"/>
  <c r="O24" i="4" s="1"/>
  <c r="F25" i="7"/>
  <c r="J94" i="104" s="1"/>
  <c r="K24" i="4"/>
  <c r="J69" i="11"/>
  <c r="J86" i="11"/>
  <c r="J54" i="11"/>
  <c r="J38" i="11"/>
  <c r="J80" i="11"/>
  <c r="G45" i="1"/>
  <c r="H45" i="1" s="1"/>
  <c r="D2" i="99"/>
  <c r="F2" i="99"/>
  <c r="V2" i="100" l="1"/>
  <c r="I91" i="106"/>
  <c r="I103" i="106"/>
  <c r="I102" i="106"/>
  <c r="I92" i="106"/>
  <c r="J105" i="104"/>
  <c r="J123" i="104" s="1"/>
  <c r="H60" i="106"/>
  <c r="H48" i="106"/>
  <c r="H44" i="106"/>
  <c r="H40" i="106"/>
  <c r="H36" i="106"/>
  <c r="H32" i="106"/>
  <c r="H46" i="106"/>
  <c r="H38" i="106"/>
  <c r="H63" i="106"/>
  <c r="H35" i="106"/>
  <c r="H59" i="106"/>
  <c r="H47" i="106"/>
  <c r="H43" i="106"/>
  <c r="H39" i="106"/>
  <c r="H42" i="106"/>
  <c r="H34" i="106"/>
  <c r="H64" i="106"/>
  <c r="H50" i="106"/>
  <c r="H49" i="106"/>
  <c r="H45" i="106"/>
  <c r="H41" i="106"/>
  <c r="H37" i="106"/>
  <c r="H33" i="106"/>
  <c r="H79" i="106"/>
  <c r="H77" i="106"/>
  <c r="H31" i="106"/>
  <c r="H30" i="106"/>
  <c r="H51" i="106"/>
  <c r="J25" i="106"/>
  <c r="M12" i="106"/>
  <c r="L19" i="106"/>
  <c r="K23" i="106"/>
  <c r="K21" i="106"/>
  <c r="U51" i="106"/>
  <c r="U68" i="106" s="1"/>
  <c r="V30" i="106"/>
  <c r="G2" i="99"/>
  <c r="B2" i="99"/>
  <c r="E2" i="99"/>
  <c r="C2" i="99"/>
  <c r="AK43" i="108" l="1"/>
  <c r="I70" i="104"/>
  <c r="I61" i="104"/>
  <c r="I103" i="104"/>
  <c r="I119" i="104"/>
  <c r="I101" i="104"/>
  <c r="I102" i="104"/>
  <c r="J70" i="106"/>
  <c r="J84" i="106" s="1"/>
  <c r="K25" i="106"/>
  <c r="L23" i="106"/>
  <c r="L21" i="106"/>
  <c r="M19" i="106"/>
  <c r="N12" i="106"/>
  <c r="W30" i="106"/>
  <c r="W51" i="106" s="1"/>
  <c r="W68" i="106" s="1"/>
  <c r="V51" i="106"/>
  <c r="V68" i="106" s="1"/>
  <c r="J19" i="11"/>
  <c r="J120" i="11" s="1"/>
  <c r="J103" i="106" l="1"/>
  <c r="J92" i="106"/>
  <c r="J102" i="106"/>
  <c r="J91" i="106"/>
  <c r="I105" i="104"/>
  <c r="I81" i="104"/>
  <c r="I44" i="104"/>
  <c r="I34" i="104"/>
  <c r="I117" i="104"/>
  <c r="I29" i="104"/>
  <c r="I52" i="104"/>
  <c r="I72" i="104"/>
  <c r="I22" i="104"/>
  <c r="I98" i="104"/>
  <c r="I26" i="104"/>
  <c r="I48" i="104"/>
  <c r="I54" i="104"/>
  <c r="I63" i="104"/>
  <c r="I86" i="104"/>
  <c r="I66" i="104"/>
  <c r="I53" i="104"/>
  <c r="I47" i="104"/>
  <c r="I114" i="104"/>
  <c r="I27" i="104"/>
  <c r="I88" i="104"/>
  <c r="I121" i="104"/>
  <c r="I118" i="104"/>
  <c r="I56" i="104"/>
  <c r="I31" i="104"/>
  <c r="I77" i="104"/>
  <c r="I69" i="104"/>
  <c r="I95" i="104"/>
  <c r="I96" i="104"/>
  <c r="I28" i="104"/>
  <c r="I19" i="104"/>
  <c r="I50" i="104"/>
  <c r="I25" i="104"/>
  <c r="I21" i="104"/>
  <c r="I55" i="104"/>
  <c r="I62" i="104"/>
  <c r="I57" i="104"/>
  <c r="I100" i="104"/>
  <c r="I35" i="104"/>
  <c r="I37" i="104"/>
  <c r="I97" i="104"/>
  <c r="I67" i="104"/>
  <c r="I80" i="104"/>
  <c r="I115" i="104"/>
  <c r="I68" i="104"/>
  <c r="I93" i="104"/>
  <c r="I120" i="104"/>
  <c r="I82" i="104"/>
  <c r="I92" i="104"/>
  <c r="I39" i="104"/>
  <c r="I87" i="104"/>
  <c r="I16" i="104"/>
  <c r="I79" i="104"/>
  <c r="I32" i="104"/>
  <c r="I33" i="104"/>
  <c r="I104" i="104"/>
  <c r="I76" i="104"/>
  <c r="I49" i="104"/>
  <c r="I89" i="104"/>
  <c r="I83" i="104"/>
  <c r="I51" i="104"/>
  <c r="I18" i="104"/>
  <c r="I38" i="104"/>
  <c r="I40" i="104"/>
  <c r="I41" i="104"/>
  <c r="I116" i="104"/>
  <c r="I36" i="104"/>
  <c r="I20" i="104"/>
  <c r="I45" i="104"/>
  <c r="I30" i="104"/>
  <c r="I71" i="104"/>
  <c r="I99" i="104"/>
  <c r="I46" i="104"/>
  <c r="I75" i="104"/>
  <c r="I113" i="104"/>
  <c r="I60" i="104"/>
  <c r="I78" i="104"/>
  <c r="I17" i="104"/>
  <c r="I94" i="104"/>
  <c r="K70" i="106"/>
  <c r="K84" i="106" s="1"/>
  <c r="O12" i="106"/>
  <c r="N19" i="106"/>
  <c r="M21" i="106"/>
  <c r="M23" i="106"/>
  <c r="L25" i="106"/>
  <c r="H36" i="12"/>
  <c r="K103" i="106" l="1"/>
  <c r="K92" i="106"/>
  <c r="K102" i="106"/>
  <c r="K91" i="106"/>
  <c r="L70" i="106"/>
  <c r="L84" i="106" s="1"/>
  <c r="M25" i="106"/>
  <c r="N21" i="106"/>
  <c r="N23" i="106"/>
  <c r="P12" i="106"/>
  <c r="O19" i="106"/>
  <c r="H38" i="12"/>
  <c r="T2" i="100"/>
  <c r="L92" i="106" l="1"/>
  <c r="L103" i="106"/>
  <c r="L102" i="106"/>
  <c r="L91" i="106"/>
  <c r="M70" i="106"/>
  <c r="M84" i="106" s="1"/>
  <c r="P19" i="106"/>
  <c r="Q12" i="106"/>
  <c r="N25" i="106"/>
  <c r="O23" i="106"/>
  <c r="O21" i="106"/>
  <c r="H41" i="12"/>
  <c r="U2" i="100"/>
  <c r="M92" i="106" l="1"/>
  <c r="M103" i="106"/>
  <c r="M102" i="106"/>
  <c r="M91" i="106"/>
  <c r="N70" i="106"/>
  <c r="N84" i="106" s="1"/>
  <c r="O25" i="106"/>
  <c r="Q19" i="106"/>
  <c r="R12" i="106"/>
  <c r="P21" i="106"/>
  <c r="P23" i="106"/>
  <c r="N92" i="106" l="1"/>
  <c r="N103" i="106"/>
  <c r="N102" i="106"/>
  <c r="N91" i="106"/>
  <c r="O70" i="106"/>
  <c r="O84" i="106" s="1"/>
  <c r="S12" i="106"/>
  <c r="R19" i="106"/>
  <c r="Q21" i="106"/>
  <c r="Q23" i="106"/>
  <c r="P25" i="106"/>
  <c r="O92" i="106" l="1"/>
  <c r="O103" i="106"/>
  <c r="O102" i="106"/>
  <c r="O91" i="106"/>
  <c r="P70" i="106"/>
  <c r="P84" i="106" s="1"/>
  <c r="Q25" i="106"/>
  <c r="R23" i="106"/>
  <c r="R21" i="106"/>
  <c r="S19" i="106"/>
  <c r="T12" i="106"/>
  <c r="P92" i="106" l="1"/>
  <c r="P103" i="106"/>
  <c r="P102" i="106"/>
  <c r="P91" i="106"/>
  <c r="Q70" i="106"/>
  <c r="Q84" i="106" s="1"/>
  <c r="R25" i="106"/>
  <c r="U12" i="106"/>
  <c r="T19" i="106"/>
  <c r="S21" i="106"/>
  <c r="S23" i="106"/>
  <c r="Q103" i="106" l="1"/>
  <c r="Q92" i="106"/>
  <c r="Q102" i="106"/>
  <c r="Q91" i="106"/>
  <c r="R70" i="106"/>
  <c r="R84" i="106" s="1"/>
  <c r="S25" i="106"/>
  <c r="T23" i="106"/>
  <c r="T21" i="106"/>
  <c r="U19" i="106"/>
  <c r="V12" i="106"/>
  <c r="R92" i="106" l="1"/>
  <c r="R103" i="106"/>
  <c r="R91" i="106"/>
  <c r="R102" i="106"/>
  <c r="T25" i="106"/>
  <c r="T70" i="106" s="1"/>
  <c r="T84" i="106" s="1"/>
  <c r="S70" i="106"/>
  <c r="S84" i="106" s="1"/>
  <c r="U23" i="106"/>
  <c r="U21" i="106"/>
  <c r="W12" i="106"/>
  <c r="W19" i="106" s="1"/>
  <c r="V19" i="106"/>
  <c r="S92" i="106" l="1"/>
  <c r="S103" i="106"/>
  <c r="T103" i="106"/>
  <c r="T92" i="106"/>
  <c r="S102" i="106"/>
  <c r="S91" i="106"/>
  <c r="T102" i="106"/>
  <c r="T91" i="106"/>
  <c r="U25" i="106"/>
  <c r="V23" i="106"/>
  <c r="V21" i="106"/>
  <c r="W23" i="106"/>
  <c r="W21" i="106"/>
  <c r="G60" i="16"/>
  <c r="L51" i="16"/>
  <c r="L57" i="16"/>
  <c r="U70" i="106" l="1"/>
  <c r="U84" i="106" s="1"/>
  <c r="W25" i="106"/>
  <c r="V25" i="106"/>
  <c r="G63" i="16"/>
  <c r="G43" i="3" s="1"/>
  <c r="L62" i="16"/>
  <c r="L58" i="16"/>
  <c r="L55" i="16"/>
  <c r="J60" i="16"/>
  <c r="D60" i="16"/>
  <c r="L52" i="16"/>
  <c r="L54" i="16"/>
  <c r="L61" i="16"/>
  <c r="L59" i="16"/>
  <c r="L56" i="16"/>
  <c r="L53" i="16"/>
  <c r="F60" i="16"/>
  <c r="I60" i="16"/>
  <c r="H60" i="16"/>
  <c r="K60" i="16"/>
  <c r="U92" i="106" l="1"/>
  <c r="U103" i="106"/>
  <c r="U102" i="106"/>
  <c r="U91" i="106"/>
  <c r="V70" i="106"/>
  <c r="V84" i="106" s="1"/>
  <c r="W70" i="106"/>
  <c r="K63" i="16"/>
  <c r="K43" i="3" s="1"/>
  <c r="I63" i="16"/>
  <c r="I43" i="3" s="1"/>
  <c r="F63" i="16"/>
  <c r="F43" i="3" s="1"/>
  <c r="J63" i="16"/>
  <c r="J43" i="3" s="1"/>
  <c r="D63" i="16"/>
  <c r="D43" i="3" s="1"/>
  <c r="L60" i="16"/>
  <c r="S10" i="16" s="1"/>
  <c r="H50" i="12"/>
  <c r="H52" i="12" s="1"/>
  <c r="F52" i="12" s="1"/>
  <c r="H63" i="16"/>
  <c r="H43" i="3" s="1"/>
  <c r="V103" i="106" l="1"/>
  <c r="V92" i="106"/>
  <c r="W84" i="106"/>
  <c r="V91" i="106"/>
  <c r="V102" i="106"/>
  <c r="L43" i="3"/>
  <c r="E30" i="49"/>
  <c r="F32" i="49" s="1"/>
  <c r="F48" i="49" s="1"/>
  <c r="L63" i="16"/>
  <c r="D40" i="3" l="1"/>
  <c r="W103" i="106"/>
  <c r="W92" i="106"/>
  <c r="N63" i="16"/>
  <c r="W102" i="106"/>
  <c r="W91" i="106"/>
  <c r="L124" i="104"/>
  <c r="G32" i="49"/>
  <c r="AK30" i="108" l="1"/>
  <c r="G48"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B20" authorId="0" shapeId="0" xr:uid="{00000000-0006-0000-0600-000001000000}">
      <text>
        <r>
          <rPr>
            <b/>
            <sz val="9"/>
            <color indexed="81"/>
            <rFont val="Tahoma"/>
            <family val="2"/>
          </rPr>
          <t>Harrington, Sean (COM):</t>
        </r>
        <r>
          <rPr>
            <sz val="9"/>
            <color indexed="81"/>
            <rFont val="Tahoma"/>
            <family val="2"/>
          </rPr>
          <t xml:space="preserve">
updated from "Substance Abuse" 2020.12.15 per request by Health Care Authority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O24" authorId="0" shapeId="0" xr:uid="{00000000-0006-0000-0A00-000001000000}">
      <text>
        <r>
          <rPr>
            <b/>
            <sz val="9"/>
            <color indexed="81"/>
            <rFont val="Tahoma"/>
            <family val="2"/>
          </rPr>
          <t>Harrington, Sean (COM):</t>
        </r>
        <r>
          <rPr>
            <sz val="9"/>
            <color indexed="81"/>
            <rFont val="Tahoma"/>
            <family val="2"/>
          </rPr>
          <t xml:space="preserve">
possible clarification:
CAUs only LI units or Market Rate?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P19" authorId="0" shapeId="0" xr:uid="{00000000-0006-0000-1800-000001000000}">
      <text>
        <r>
          <rPr>
            <b/>
            <sz val="9"/>
            <color indexed="81"/>
            <rFont val="Tahoma"/>
            <family val="2"/>
          </rPr>
          <t>Commerce</t>
        </r>
        <r>
          <rPr>
            <sz val="9"/>
            <color indexed="81"/>
            <rFont val="Tahoma"/>
            <family val="2"/>
          </rPr>
          <t xml:space="preserve">
(e.g. deferred, cash flow only)</t>
        </r>
      </text>
    </comment>
    <comment ref="P40" authorId="0" shapeId="0" xr:uid="{00000000-0006-0000-1800-000002000000}">
      <text>
        <r>
          <rPr>
            <b/>
            <sz val="9"/>
            <color indexed="81"/>
            <rFont val="Tahoma"/>
            <family val="2"/>
          </rPr>
          <t xml:space="preserve">Commerce
</t>
        </r>
        <r>
          <rPr>
            <sz val="9"/>
            <color indexed="81"/>
            <rFont val="Tahoma"/>
            <family val="2"/>
          </rPr>
          <t>(e.g. deferred, cash flow only)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7" authorId="0" shapeId="0" xr:uid="{00000000-0006-0000-1B00-000001000000}">
      <text>
        <r>
          <rPr>
            <b/>
            <sz val="9"/>
            <color indexed="81"/>
            <rFont val="Tahoma"/>
            <family val="2"/>
          </rPr>
          <t>ADA Note:</t>
        </r>
        <r>
          <rPr>
            <sz val="9"/>
            <color indexed="81"/>
            <rFont val="Tahoma"/>
            <family val="2"/>
          </rPr>
          <t xml:space="preserve">
All publicly funded projects must include at least 5% (Rounded up) Physical Disability and 2% (Rounded up) Sensory Disability units, regardless of whether Federal funding is included</t>
        </r>
      </text>
    </comment>
    <comment ref="I7" authorId="0" shapeId="0" xr:uid="{00000000-0006-0000-1B00-000002000000}">
      <text>
        <r>
          <rPr>
            <b/>
            <sz val="9"/>
            <color indexed="81"/>
            <rFont val="Tahoma"/>
            <family val="2"/>
          </rPr>
          <t>UA Note:</t>
        </r>
        <r>
          <rPr>
            <sz val="9"/>
            <color indexed="81"/>
            <rFont val="Tahoma"/>
            <family val="2"/>
          </rPr>
          <t xml:space="preserve">
Per </t>
        </r>
        <r>
          <rPr>
            <b/>
            <sz val="9"/>
            <color indexed="81"/>
            <rFont val="Tahoma"/>
            <family val="2"/>
          </rPr>
          <t>24 CFR § 982.604(b)</t>
        </r>
        <r>
          <rPr>
            <sz val="9"/>
            <color indexed="81"/>
            <rFont val="Tahoma"/>
            <family val="2"/>
          </rPr>
          <t>, the utility allowance for an SRO is 75% of the zero-bedroom (i.e., Studio) allowance</t>
        </r>
      </text>
    </comment>
    <comment ref="K7" authorId="0" shapeId="0" xr:uid="{00000000-0006-0000-1B00-000003000000}">
      <text>
        <r>
          <rPr>
            <b/>
            <sz val="9"/>
            <color indexed="81"/>
            <rFont val="Tahoma"/>
            <family val="2"/>
          </rPr>
          <t xml:space="preserve">Subsidy Note:
</t>
        </r>
        <r>
          <rPr>
            <sz val="9"/>
            <color indexed="81"/>
            <rFont val="Tahoma"/>
            <family val="2"/>
          </rPr>
          <t xml:space="preserve">Per </t>
        </r>
        <r>
          <rPr>
            <b/>
            <sz val="9"/>
            <color indexed="81"/>
            <rFont val="Tahoma"/>
            <family val="2"/>
          </rPr>
          <t>24 CFR § 982.604(a)</t>
        </r>
        <r>
          <rPr>
            <sz val="9"/>
            <color indexed="81"/>
            <rFont val="Tahoma"/>
            <family val="2"/>
          </rPr>
          <t>, the payment standard for an SRO is 75% of the zero-bedroom (i.e., Studio) payment standard</t>
        </r>
      </text>
    </comment>
    <comment ref="M7" authorId="0" shapeId="0" xr:uid="{00000000-0006-0000-1B00-000004000000}">
      <text>
        <r>
          <rPr>
            <b/>
            <sz val="9"/>
            <color indexed="81"/>
            <rFont val="Tahoma"/>
            <family val="2"/>
          </rPr>
          <t>Maximum Rent:</t>
        </r>
        <r>
          <rPr>
            <sz val="9"/>
            <color indexed="81"/>
            <rFont val="Tahoma"/>
            <family val="2"/>
          </rPr>
          <t xml:space="preserve">
This column is provided to allow comparison to the limits understood to be applicable for supported units. Values entered here are not included in subsequent calculations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F39" authorId="0" shapeId="0" xr:uid="{00000000-0006-0000-1D00-000001000000}">
      <text>
        <r>
          <rPr>
            <b/>
            <sz val="9"/>
            <color indexed="81"/>
            <rFont val="Tahoma"/>
            <family val="2"/>
          </rPr>
          <t>Client Assistance Costs:</t>
        </r>
        <r>
          <rPr>
            <sz val="9"/>
            <color indexed="81"/>
            <rFont val="Tahoma"/>
            <family val="2"/>
          </rPr>
          <t xml:space="preserve">
Client Assistance costs should be used for one-time expenses. Costs may include: background checks, security deposits, moving costs, costs for apartment set-up (furniture bedding, dishes, etc.), and utility assistance. This figure should represent an annual estimate.
</t>
        </r>
      </text>
    </comment>
    <comment ref="F41" authorId="0" shapeId="0" xr:uid="{00000000-0006-0000-1D00-000002000000}">
      <text>
        <r>
          <rPr>
            <b/>
            <sz val="9"/>
            <color indexed="81"/>
            <rFont val="Tahoma"/>
            <family val="2"/>
          </rPr>
          <t>Equipment:</t>
        </r>
        <r>
          <rPr>
            <sz val="9"/>
            <color indexed="81"/>
            <rFont val="Tahoma"/>
            <family val="2"/>
          </rPr>
          <t xml:space="preserve">
</t>
        </r>
        <r>
          <rPr>
            <b/>
            <sz val="9"/>
            <color indexed="81"/>
            <rFont val="Tahoma"/>
            <family val="2"/>
          </rPr>
          <t>Projects in King County Only</t>
        </r>
        <r>
          <rPr>
            <sz val="9"/>
            <color indexed="81"/>
            <rFont val="Tahoma"/>
            <family val="2"/>
          </rPr>
          <t>: Equipment is allowed as a one-time expense in the first year of the budget</t>
        </r>
      </text>
    </comment>
    <comment ref="F48" authorId="0" shapeId="0" xr:uid="{00000000-0006-0000-1D00-000003000000}">
      <text>
        <r>
          <rPr>
            <b/>
            <sz val="9"/>
            <color indexed="81"/>
            <rFont val="Tahoma"/>
            <family val="2"/>
          </rPr>
          <t>Project Administrative Costs:</t>
        </r>
        <r>
          <rPr>
            <sz val="9"/>
            <color indexed="81"/>
            <rFont val="Tahoma"/>
            <family val="2"/>
          </rPr>
          <t xml:space="preserve">
Administrative costs are capped.  Please consult with your funders to confirm the limits.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E8" authorId="0" shapeId="0" xr:uid="{00000000-0006-0000-2300-000001000000}">
      <text>
        <r>
          <rPr>
            <b/>
            <sz val="9"/>
            <color indexed="81"/>
            <rFont val="Tahoma"/>
            <family val="2"/>
          </rPr>
          <t>Activity Type Abbreviations:</t>
        </r>
        <r>
          <rPr>
            <sz val="9"/>
            <color indexed="81"/>
            <rFont val="Tahoma"/>
            <family val="2"/>
          </rPr>
          <t xml:space="preserve">
NC = New Construction
R = Rehab
A = Acquisition</t>
        </r>
      </text>
    </comment>
    <comment ref="D20" authorId="0" shapeId="0" xr:uid="{00000000-0006-0000-2300-000002000000}">
      <text>
        <r>
          <rPr>
            <b/>
            <sz val="9"/>
            <color indexed="81"/>
            <rFont val="Tahoma"/>
            <family val="2"/>
          </rPr>
          <t>Project Type Abbreviations:</t>
        </r>
        <r>
          <rPr>
            <sz val="9"/>
            <color indexed="81"/>
            <rFont val="Tahoma"/>
            <family val="2"/>
          </rPr>
          <t xml:space="preserve">
MF = Multifamily (Rental)
SF = Single Family (Homeownership)</t>
        </r>
      </text>
    </comment>
    <comment ref="E20" authorId="0" shapeId="0" xr:uid="{00000000-0006-0000-2300-000003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D10" authorId="0" shapeId="0" xr:uid="{00000000-0006-0000-2400-000001000000}">
      <text>
        <r>
          <rPr>
            <b/>
            <sz val="9"/>
            <color indexed="81"/>
            <rFont val="Tahoma"/>
            <family val="2"/>
          </rPr>
          <t>Project Type Abbreviations:</t>
        </r>
        <r>
          <rPr>
            <sz val="9"/>
            <color indexed="81"/>
            <rFont val="Tahoma"/>
            <family val="2"/>
          </rPr>
          <t xml:space="preserve">
MF = Multifamily (Rental)
SF = Single Family (Homeownership)</t>
        </r>
      </text>
    </comment>
    <comment ref="E10" authorId="0" shapeId="0" xr:uid="{00000000-0006-0000-2400-000002000000}">
      <text>
        <r>
          <rPr>
            <b/>
            <sz val="9"/>
            <color indexed="81"/>
            <rFont val="Tahoma"/>
            <family val="2"/>
          </rPr>
          <t>Activity Type Abbreviations:</t>
        </r>
        <r>
          <rPr>
            <sz val="9"/>
            <color indexed="81"/>
            <rFont val="Tahoma"/>
            <family val="2"/>
          </rPr>
          <t xml:space="preserve">
NC = New Construction
R = Rehab
A = Acquisition Only</t>
        </r>
      </text>
    </comment>
    <comment ref="D22" authorId="0" shapeId="0" xr:uid="{00000000-0006-0000-2400-000003000000}">
      <text>
        <r>
          <rPr>
            <b/>
            <sz val="9"/>
            <color indexed="81"/>
            <rFont val="Tahoma"/>
            <family val="2"/>
          </rPr>
          <t>Project Type Abbreviations:</t>
        </r>
        <r>
          <rPr>
            <sz val="9"/>
            <color indexed="81"/>
            <rFont val="Tahoma"/>
            <family val="2"/>
          </rPr>
          <t xml:space="preserve">
MF = Multifamily (Rental)
SF = Single Family (Homeownership)</t>
        </r>
      </text>
    </comment>
    <comment ref="E22" authorId="0" shapeId="0" xr:uid="{00000000-0006-0000-2400-000004000000}">
      <text>
        <r>
          <rPr>
            <b/>
            <sz val="9"/>
            <color indexed="81"/>
            <rFont val="Tahoma"/>
            <family val="2"/>
          </rPr>
          <t>Activity Type Abbreviations:</t>
        </r>
        <r>
          <rPr>
            <sz val="9"/>
            <color indexed="81"/>
            <rFont val="Tahoma"/>
            <family val="2"/>
          </rPr>
          <t xml:space="preserve">
NC = New Construction
R = Rehab
A = Acquisition Only</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Harrington, Sean (COM)</author>
  </authors>
  <commentList>
    <comment ref="H14" authorId="0" shapeId="0" xr:uid="{00000000-0006-0000-2500-000001000000}">
      <text>
        <r>
          <rPr>
            <b/>
            <sz val="9"/>
            <color indexed="81"/>
            <rFont val="Tahoma"/>
            <family val="2"/>
          </rPr>
          <t xml:space="preserve">End Date (Property Management):
</t>
        </r>
        <r>
          <rPr>
            <sz val="9"/>
            <color indexed="81"/>
            <rFont val="Tahoma"/>
            <family val="2"/>
          </rPr>
          <t xml:space="preserve">List "Current" if still managing this property
</t>
        </r>
      </text>
    </comment>
    <comment ref="I14" authorId="0" shapeId="0" xr:uid="{00000000-0006-0000-2500-000002000000}">
      <text>
        <r>
          <rPr>
            <b/>
            <sz val="9"/>
            <color indexed="81"/>
            <rFont val="Tahoma"/>
            <family val="2"/>
          </rPr>
          <t>Type of Financing:</t>
        </r>
        <r>
          <rPr>
            <sz val="9"/>
            <color indexed="81"/>
            <rFont val="Tahoma"/>
            <family val="2"/>
          </rPr>
          <t xml:space="preserve">
HUD, HTF, LIHTC, etc.</t>
        </r>
      </text>
    </comment>
  </commentList>
</comments>
</file>

<file path=xl/sharedStrings.xml><?xml version="1.0" encoding="utf-8"?>
<sst xmlns="http://schemas.openxmlformats.org/spreadsheetml/2006/main" count="1978" uniqueCount="1094">
  <si>
    <t>Funding__c</t>
  </si>
  <si>
    <t>Version_Name__c</t>
  </si>
  <si>
    <t>Version_Notes__c</t>
  </si>
  <si>
    <t>Analyst__c</t>
  </si>
  <si>
    <t>X130_Pct_Eligible_Basis_Boost__c</t>
  </si>
  <si>
    <t>EGC_Tax_Credit_Factor__c</t>
  </si>
  <si>
    <t>EBCC_Less_Federal_Grants_Acq__c</t>
  </si>
  <si>
    <t>EBCC_Less_NonQual_Acq__c</t>
  </si>
  <si>
    <t>EBCC_Less_Costs_NonQual_Units_Acq__c</t>
  </si>
  <si>
    <t>EBCC_Less_Historic_Rehab_Acq__c</t>
  </si>
  <si>
    <t>EBCC_Less_Common_Area_Acq__c</t>
  </si>
  <si>
    <t>EBCC_Applicable_Fraction_Acq__c</t>
  </si>
  <si>
    <t>EBCC_Applicable_Pct_Acq__c</t>
  </si>
  <si>
    <t>EBCC_Less_NonQual_RNC__c</t>
  </si>
  <si>
    <t>EBCC_Less_Costs_NonQual_Units_RNC__c</t>
  </si>
  <si>
    <t>EBCC_Less_Historic_Rehab_RNC__c</t>
  </si>
  <si>
    <t>EBCC_Less_Common_Area_RNC__c</t>
  </si>
  <si>
    <t>EBCC_Applicable_Fraction_RNC__c</t>
  </si>
  <si>
    <t>EBCC_Applicable_Pct_RNC__c</t>
  </si>
  <si>
    <t>EGC_Equity_Gap__c</t>
  </si>
  <si>
    <t>Equity_Gap__c</t>
  </si>
  <si>
    <t>Nbr_of_LIH_Units__c</t>
  </si>
  <si>
    <t>CY_Max_Ann_Crdt_per_LIH_Unit_Limit__c</t>
  </si>
  <si>
    <t>CY_Avail_per_cap_Credit_Amt1__c</t>
  </si>
  <si>
    <t>Nbr_of_Studio_Units__c</t>
  </si>
  <si>
    <t>Nbr_of_1_Bdrm_Units__c</t>
  </si>
  <si>
    <t>Nbr_of_2_Bdrm_Units__c</t>
  </si>
  <si>
    <t>Nbr_of_3_Bdrm_Units__c</t>
  </si>
  <si>
    <t>Nbr_of_4plus_Bdrm_Units__c</t>
  </si>
  <si>
    <t>Appropriate_Studio_Cost_per_Unit__c</t>
  </si>
  <si>
    <t>Appropriate_1Bdrm_Cost_per_Unit__c</t>
  </si>
  <si>
    <t>Appropriate_2Bdrm_Cost_per_Unit__c</t>
  </si>
  <si>
    <t>Appropriate_3Bdrm_Cost_per_Unit__c</t>
  </si>
  <si>
    <t>Appropriate_4_Bdrm_Cost_per_Unit__c</t>
  </si>
  <si>
    <t>Is_King_or_75Pct_Homeless__c</t>
  </si>
  <si>
    <t>Draft</t>
  </si>
  <si>
    <t>Calc_Sheet__c</t>
  </si>
  <si>
    <t>Residential_Sources__c</t>
  </si>
  <si>
    <t>Committed_Amount__c</t>
  </si>
  <si>
    <t>Interest_Rate__c</t>
  </si>
  <si>
    <t>Loan_Term__c</t>
  </si>
  <si>
    <t>Amortization_Period__c</t>
  </si>
  <si>
    <t>Repayment_Structure__c</t>
  </si>
  <si>
    <t>AC_Land__c</t>
  </si>
  <si>
    <t>AC_Existing_Structures__c</t>
  </si>
  <si>
    <t>AC_Liens__c</t>
  </si>
  <si>
    <t>AC_Closing_Title_Recording_Costs__c</t>
  </si>
  <si>
    <t>AC_Extension_Payment__c</t>
  </si>
  <si>
    <t>AC_Other__c</t>
  </si>
  <si>
    <t>C_Demolition__c</t>
  </si>
  <si>
    <t>C_New_Building__c</t>
  </si>
  <si>
    <t>C_Rehabilitation__c</t>
  </si>
  <si>
    <t>C_Contractor_Profit__c</t>
  </si>
  <si>
    <t>C_Contractor_Overhead__c</t>
  </si>
  <si>
    <t>C_New_Construction_Contingency__c</t>
  </si>
  <si>
    <t>C_Rehab_Contingency__c</t>
  </si>
  <si>
    <t>C_Accessory_Building__c</t>
  </si>
  <si>
    <t>C_Site_Work_Infrastructure__c</t>
  </si>
  <si>
    <t>C_Off_site_Infrastructure__c</t>
  </si>
  <si>
    <t>C_Environmental_Abatement_Building__c</t>
  </si>
  <si>
    <t>C_Environmental_Abatement_Land__c</t>
  </si>
  <si>
    <t>C_Sales_Tax__c</t>
  </si>
  <si>
    <t>C_Bond_Premium__c</t>
  </si>
  <si>
    <t>C_Equipment_and_Furnishings__c</t>
  </si>
  <si>
    <t>C_Other__c</t>
  </si>
  <si>
    <t>SC_Buyer_s_Appraisal__c</t>
  </si>
  <si>
    <t>SC_Market_Study__c</t>
  </si>
  <si>
    <t>SC_Architect__c</t>
  </si>
  <si>
    <t>SC_Engineering__c</t>
  </si>
  <si>
    <t>SC_Environmental_Assessment__c</t>
  </si>
  <si>
    <t>SC_Geotechnical_Study__c</t>
  </si>
  <si>
    <t>SC_Boundary_Topographic_Survey__c</t>
  </si>
  <si>
    <t>SC_Legal_Real_Estate__c</t>
  </si>
  <si>
    <t>SC_Developer_Fee__c</t>
  </si>
  <si>
    <t>SC_Project_Mgmt_Dev_Consultant__c</t>
  </si>
  <si>
    <t>SC_Other_Consultants__c</t>
  </si>
  <si>
    <t>SC_Soft_Cost_Contingency__c</t>
  </si>
  <si>
    <t>SC_Other__c</t>
  </si>
  <si>
    <t>PDBF_Bridge_Loan_Fees__c</t>
  </si>
  <si>
    <t>PDBF_Bridge_Loan_Interest__c</t>
  </si>
  <si>
    <t>PDBF_Other__c</t>
  </si>
  <si>
    <t>CF_Construction_Loan_Fees__c</t>
  </si>
  <si>
    <t>CF_Construction_Loan_Expense__c</t>
  </si>
  <si>
    <t>CF_Construction_Loan_Legal__c</t>
  </si>
  <si>
    <t>CF_Construction_Period_Interest__c</t>
  </si>
  <si>
    <t>CF_Lease_up_Period_Interest__c</t>
  </si>
  <si>
    <t>CF_Other__c</t>
  </si>
  <si>
    <t>PF_Permanent_Loan_Fees__c</t>
  </si>
  <si>
    <t>PF_Permanent_Loan_Expenses__c</t>
  </si>
  <si>
    <t>PF_Permanent_Loan_Legal__c</t>
  </si>
  <si>
    <t>PF_LIHTC_Fees__c</t>
  </si>
  <si>
    <t>PF_LIHTC_Legal__c</t>
  </si>
  <si>
    <t>PF_LIHTC_Owner_Title_Policy__c</t>
  </si>
  <si>
    <t>PF_State_HTF_Fees__c</t>
  </si>
  <si>
    <t>PF_Other__c</t>
  </si>
  <si>
    <t>CR_Operating_Reserves__c</t>
  </si>
  <si>
    <t>CR_Replacement_Reserves__c</t>
  </si>
  <si>
    <t>CR_Other_Reserves__c</t>
  </si>
  <si>
    <t>ODC_Real_Estate_Tax__c</t>
  </si>
  <si>
    <t>ODC_Insurance__c</t>
  </si>
  <si>
    <t>ODC_Relocation__c</t>
  </si>
  <si>
    <t>ODC_Bidding__c</t>
  </si>
  <si>
    <t>ODC_Permits_Fees_Hookups__c</t>
  </si>
  <si>
    <t>ODC_Impact_Mitigation_Fees__c</t>
  </si>
  <si>
    <t>ODC_Development_Period_Utilities__c</t>
  </si>
  <si>
    <t>ODC_Nonprofit_Donation__c</t>
  </si>
  <si>
    <t>ODC_Accounting_Audit__c</t>
  </si>
  <si>
    <t>ODC_3rd_Party_Cert__c</t>
  </si>
  <si>
    <t>ODC_Marketing_Leasing_Expenses__c</t>
  </si>
  <si>
    <t>ODC_Carrying_Costs_at_Rent_up_Reserve__c</t>
  </si>
  <si>
    <t>ODC_Other__c</t>
  </si>
  <si>
    <t>BECF_Community_Facility__c</t>
  </si>
  <si>
    <t>BRCI_Issuer_Fees_Related_Expenses__c</t>
  </si>
  <si>
    <t>BRCI_Bond_Counsel__c</t>
  </si>
  <si>
    <t>BRCI_Trustee_Fees_Expenses__c</t>
  </si>
  <si>
    <t>BRCI_Underwriter_Fees_Counsel__c</t>
  </si>
  <si>
    <t>BRCI_Placement_Agent_Fees_Counsel__c</t>
  </si>
  <si>
    <t>BRCI_Borrowers_Counsel_Bond_Related__c</t>
  </si>
  <si>
    <t>BRCI_Rating_Agency__c</t>
  </si>
  <si>
    <t>BRCI_Other__c</t>
  </si>
  <si>
    <t>AC_EBA_Existing_Structures__c</t>
  </si>
  <si>
    <t>AC_EBA_Liens__c</t>
  </si>
  <si>
    <t>AC_EBA_Closing_Title_Recording_Costs__c</t>
  </si>
  <si>
    <t>AC_EBA_Extension_Payment__c</t>
  </si>
  <si>
    <t>AC_EBA_Other__c</t>
  </si>
  <si>
    <t>C_EBA_Demolition__c</t>
  </si>
  <si>
    <t>C_EBA_New_Building__c</t>
  </si>
  <si>
    <t>C_EBA_Rehabilitation__c</t>
  </si>
  <si>
    <t>C_EBA_Contractor_Profit__c</t>
  </si>
  <si>
    <t>C_EBA_Contractor_Overhead__c</t>
  </si>
  <si>
    <t>C_EBA_New_Construction_Contingency__c</t>
  </si>
  <si>
    <t>C_EBA_Rehab_Contingency__c</t>
  </si>
  <si>
    <t>C_EBA_Accessory_Building__c</t>
  </si>
  <si>
    <t>C_EBA_Site_Work_Infrastructure__c</t>
  </si>
  <si>
    <t>C_EBA_Environmental_Abatement_Building__c</t>
  </si>
  <si>
    <t>C_EBA_Environmental_Abatement_Land__c</t>
  </si>
  <si>
    <t>C_EBA_Sales_Tax__c</t>
  </si>
  <si>
    <t>C_EBA_Bond_Premium__c</t>
  </si>
  <si>
    <t>C_EBA_Equipment_and_Furnishings__c</t>
  </si>
  <si>
    <t>C_EBA_Other__c</t>
  </si>
  <si>
    <t>SC_EBA_Market_Study__c</t>
  </si>
  <si>
    <t>SC_EBA_Architect__c</t>
  </si>
  <si>
    <t>SC_EBA_Engineering__c</t>
  </si>
  <si>
    <t>SC_EBA_Environmental_Assessment__c</t>
  </si>
  <si>
    <t>SC_EBA_Geotechnical_Study__c</t>
  </si>
  <si>
    <t>SC_EBA_Boundary_Topo_Survey__c</t>
  </si>
  <si>
    <t>SC_EBA_Legal_Real_Estate__c</t>
  </si>
  <si>
    <t>SC_EBA_Developer_Fee__c</t>
  </si>
  <si>
    <t>SC_EBA_Project_Mgmt_Dev_Cons_Fees__c</t>
  </si>
  <si>
    <t>SC_EBA_Other_Consultants__c</t>
  </si>
  <si>
    <t>SC_EBA_Soft_Cost_Contingency__c</t>
  </si>
  <si>
    <t>SC_EBA_Other__c</t>
  </si>
  <si>
    <t>CF_EBA_Construction_Loan_Fees__c</t>
  </si>
  <si>
    <t>CF_EBA_Construction_Loan_Expense__c</t>
  </si>
  <si>
    <t>CF_EBA_Construction_Loan_Legal__c</t>
  </si>
  <si>
    <t>CF_EBA_Construction_Period_Interest__c</t>
  </si>
  <si>
    <t>ODC_EBA_Real_Estate_Tax__c</t>
  </si>
  <si>
    <t>ODC_EBA_Insurance__c</t>
  </si>
  <si>
    <t>ODC_EBA_Relocation__c</t>
  </si>
  <si>
    <t>ODC_EBA_Bidding__c</t>
  </si>
  <si>
    <t>ODC_EBA_Permits_Fees_Hookups__c</t>
  </si>
  <si>
    <t>ODC_EBA_Impact_Mitigation_Fees__c</t>
  </si>
  <si>
    <t>ODC_EBA_Development_Period_Utilities__c</t>
  </si>
  <si>
    <t>ODC_EBA_Accounting_Audit__c</t>
  </si>
  <si>
    <t>ODC_EBA_3rd_Party_Cert__c</t>
  </si>
  <si>
    <t>ODC_EBA_Other__c</t>
  </si>
  <si>
    <t>BECF_EBA_Community_Facility__c</t>
  </si>
  <si>
    <t>BRCI_EBA_Issuer_Fees_Related_Expenses__c</t>
  </si>
  <si>
    <t xml:space="preserve">	BRCI_EBA_Bond_Counsel__c</t>
  </si>
  <si>
    <t xml:space="preserve">	BRCI_EBA_Trustee_Fees_Expenses__c</t>
  </si>
  <si>
    <t xml:space="preserve">	BRCI_EBA_Underwriter_Fees_Counsel__c</t>
  </si>
  <si>
    <t>BRCI_EBA_Plmnt_Agent_Fees_Counsel__c</t>
  </si>
  <si>
    <t>BRCI_EBA_Brwers_Counsel_Bond_Rltd__c</t>
  </si>
  <si>
    <t>BRCI_EBA_Rating_Agency__c</t>
  </si>
  <si>
    <t>BRCI_EBA_Other__c</t>
  </si>
  <si>
    <t>C_EBNCR_Demolition__c</t>
  </si>
  <si>
    <t>C_EBNCR_New_Building__c</t>
  </si>
  <si>
    <t>C_EBNCR_Rehabilitation__c</t>
  </si>
  <si>
    <t>C_EBNCR_Contractor_Profit__c</t>
  </si>
  <si>
    <t>C_EBNCR_Contractor_Overhead__c</t>
  </si>
  <si>
    <t>C_EBNCR_New_Construction_Contingency__c</t>
  </si>
  <si>
    <t>C_EBNCR_Rehab_Contingency__c</t>
  </si>
  <si>
    <t>C_EBNCR_Accessory_Building__c</t>
  </si>
  <si>
    <t>C_EBNCR_Site_Work_Infrastructure__c</t>
  </si>
  <si>
    <t>C_EBNCR_Environmental_Abatement_Building__c</t>
  </si>
  <si>
    <t>C_EBNCR_Environmental_Abatement_Land__c</t>
  </si>
  <si>
    <t>C_EBNCR_Sales_Tax__c</t>
  </si>
  <si>
    <t>C_EBNCR_Bond_Premium__c</t>
  </si>
  <si>
    <t>C_EBNCR_Equipment_and_Furnishings__c</t>
  </si>
  <si>
    <t>C_EBNCR_Other__c</t>
  </si>
  <si>
    <t>SC_EBNCR_Market_Study__c</t>
  </si>
  <si>
    <t>SC_EBNCR_Architect__c</t>
  </si>
  <si>
    <t>SC_EBNCR_Engineering__c</t>
  </si>
  <si>
    <t>SC_EBNCR_Environmental_Assessment__c</t>
  </si>
  <si>
    <t>SC_EBNCR_Geotechnical_Study__c</t>
  </si>
  <si>
    <t>SC_EBNCR_Boundary_Topo_Survey__c</t>
  </si>
  <si>
    <t>SC_EBNCR_Legal_Real_Estate__c</t>
  </si>
  <si>
    <t>SC_EBNCR_Developer_Fee__c</t>
  </si>
  <si>
    <t>SC_EBNCR_Project_Mgmt_Dev_Cons_Fees__c</t>
  </si>
  <si>
    <t>SC_EBNCR_Other_Consultants__c</t>
  </si>
  <si>
    <t>SC_EBNCR_Soft_Cost_Contingency__c</t>
  </si>
  <si>
    <t>SC_EBNCR_Other__c</t>
  </si>
  <si>
    <t>CF_EBNCR_Construction_Loan_Fees__c</t>
  </si>
  <si>
    <t>CF_EBNCR_Construction_Loan_Expense__c</t>
  </si>
  <si>
    <t>CF_EBNCR_Construction_Loan_Legal__c</t>
  </si>
  <si>
    <t>CF_EBNCR_Construction_Period_Interest__c</t>
  </si>
  <si>
    <t>ODC_EBNCR_Real_Estate_Tax__c</t>
  </si>
  <si>
    <t>ODC_EBNCR_Insurance__c</t>
  </si>
  <si>
    <t>ODC_EBNCR_Relocation__c</t>
  </si>
  <si>
    <t>ODC_EBNCR_Bidding__c</t>
  </si>
  <si>
    <t>ODC_EBNCR_Permits_Fees_Hookups__c</t>
  </si>
  <si>
    <t>ODC_EBNCR_Impact_Mitigation_Fees__c</t>
  </si>
  <si>
    <t>ODC_EBNCR_Development_Period_Utilities__c</t>
  </si>
  <si>
    <t>ODC_EBNCR_Accounting_Audit__c</t>
  </si>
  <si>
    <t>ODC_EBNCR_3rd_Party_Cert__c</t>
  </si>
  <si>
    <t>BECF_EBNCR_Community_Facility__c</t>
  </si>
  <si>
    <t>BRCI_EBNCR_Issuer_Fees_Related_Expenses__c</t>
  </si>
  <si>
    <t>BRCI_EBNCR_Bond_Counsel__c</t>
  </si>
  <si>
    <t>BRCI_EBNCR_Trustee_Fees_Expenses__c</t>
  </si>
  <si>
    <t>BRCI_EBNCR_Underwriter_Fees_Counsel__c</t>
  </si>
  <si>
    <t>BRCI_EBNCR_Placement_Agent_Fees_Counsel__c</t>
  </si>
  <si>
    <t>BRCI_EBNCR_Brwrs_Counsel_Bond_Rltd__c</t>
  </si>
  <si>
    <t>BRCI_EBNCR_Rating_Agency__c</t>
  </si>
  <si>
    <t>BRCI_EBNCR_Other__c</t>
  </si>
  <si>
    <t>Form 5: Project Schedule; DEFAULT CHECK</t>
  </si>
  <si>
    <t>Category</t>
  </si>
  <si>
    <t>Tasks</t>
  </si>
  <si>
    <t xml:space="preserve">Site Control </t>
  </si>
  <si>
    <t>Purchase and Sale Agreement / Option</t>
  </si>
  <si>
    <t>Site Control</t>
  </si>
  <si>
    <t>Maximum Extensions</t>
  </si>
  <si>
    <t>Closing</t>
  </si>
  <si>
    <r>
      <t>Feasibility/Due Diligence</t>
    </r>
    <r>
      <rPr>
        <i/>
        <sz val="10"/>
        <rFont val="Lucida Console"/>
        <family val="3"/>
      </rPr>
      <t xml:space="preserve"> </t>
    </r>
  </si>
  <si>
    <t>Site survey</t>
  </si>
  <si>
    <t>Market study</t>
  </si>
  <si>
    <t>Phase I Environmental Assessment</t>
  </si>
  <si>
    <t>Phase 2 Environmental Assessment</t>
  </si>
  <si>
    <t>SEPA</t>
  </si>
  <si>
    <t>NEPA Clearance</t>
  </si>
  <si>
    <t>Choice Limiting Actions Clearance</t>
  </si>
  <si>
    <t xml:space="preserve">Capital needs assessment </t>
  </si>
  <si>
    <t>Neighborhood notification (if required)</t>
  </si>
  <si>
    <t>Relocation of existing tenants</t>
  </si>
  <si>
    <t>Relocation</t>
  </si>
  <si>
    <t>Planning and budget</t>
  </si>
  <si>
    <t>Initiation of negotiations</t>
  </si>
  <si>
    <t>GIN's delivered to tenants</t>
  </si>
  <si>
    <t>Advisory services to tenants</t>
  </si>
  <si>
    <t>Notice of Elgibility to tenants</t>
  </si>
  <si>
    <t>Notice of Non-displacement to tenants</t>
  </si>
  <si>
    <t>90 day notice to tenants</t>
  </si>
  <si>
    <t>Tenant move out</t>
  </si>
  <si>
    <t xml:space="preserve">Financing </t>
  </si>
  <si>
    <t>Appraisal</t>
  </si>
  <si>
    <t>Financing</t>
  </si>
  <si>
    <t>Financial underwriting</t>
  </si>
  <si>
    <t>Application for funding (specify source):</t>
  </si>
  <si>
    <t>Application for Service funding</t>
  </si>
  <si>
    <t>Construction cost estimate</t>
  </si>
  <si>
    <t>Lender selection</t>
  </si>
  <si>
    <t>Funding for services awarded</t>
  </si>
  <si>
    <t>Award date for funding source (specify):</t>
  </si>
  <si>
    <t>Capital Finance Closing</t>
  </si>
  <si>
    <t>Permanent Financing Conversion</t>
  </si>
  <si>
    <t>Investor Selected</t>
  </si>
  <si>
    <t>Award date for Service Funding/Commitment</t>
  </si>
  <si>
    <t>Final Equity Pay-In (LIHTC projects)</t>
  </si>
  <si>
    <t xml:space="preserve">Design/Permitting </t>
  </si>
  <si>
    <t>Preliminary drawings completed</t>
  </si>
  <si>
    <t>Zoning approval</t>
  </si>
  <si>
    <t>Site plan approval</t>
  </si>
  <si>
    <t>Building permit application submitted</t>
  </si>
  <si>
    <t>Building permits issued</t>
  </si>
  <si>
    <t>Submit Evergreen Project Plan</t>
  </si>
  <si>
    <t>Final  Plans and Specs Completed</t>
  </si>
  <si>
    <t>Schematic Design Completed</t>
  </si>
  <si>
    <t>Design Development Completed</t>
  </si>
  <si>
    <t>Construction Documents Completed</t>
  </si>
  <si>
    <t xml:space="preserve">Construction </t>
  </si>
  <si>
    <t>Selection of general contractor</t>
  </si>
  <si>
    <t>Begin Construction</t>
  </si>
  <si>
    <t>Issued certificate of occupancy</t>
  </si>
  <si>
    <t xml:space="preserve">Occupancy </t>
  </si>
  <si>
    <t>Selection of management entity</t>
  </si>
  <si>
    <t>Selection of service providers</t>
  </si>
  <si>
    <t>Begin lease-up</t>
  </si>
  <si>
    <t>100% lease-up</t>
  </si>
  <si>
    <t>Placed in service - 1st Building</t>
  </si>
  <si>
    <t>Placed in service - Last Building</t>
  </si>
  <si>
    <t>Evergreen Sustainable Development Standard Occupancy Manual Approval</t>
  </si>
  <si>
    <t>Qualified Occupancy</t>
  </si>
  <si>
    <t>Projected First LIHTC Year start</t>
  </si>
  <si>
    <t>Service Funding Starts</t>
  </si>
  <si>
    <t>..</t>
  </si>
  <si>
    <t>Multiple</t>
  </si>
  <si>
    <t>Enter Project Name on Form 1</t>
  </si>
  <si>
    <t>Enter Site 1 Name on Form 1</t>
  </si>
  <si>
    <t>Enter Site 2 Name on Form 1</t>
  </si>
  <si>
    <t>Enter Site 3 Name on Form 1</t>
  </si>
  <si>
    <t>Projects incorporating more than one Site must submit a multiple-Site set of Forms, which are available upon request. Please submit your request to htfapp@commerce.wa.gov</t>
  </si>
  <si>
    <t>2A</t>
  </si>
  <si>
    <t>WARNING: Unit Mix Does Not Match Form 8A</t>
  </si>
  <si>
    <t>WARNING: Total Units Does Not Match Form 1</t>
  </si>
  <si>
    <t>2B</t>
  </si>
  <si>
    <t>WARNING: Square footage needed for Low Income Units</t>
  </si>
  <si>
    <t>WARNING: Square footage needed for Common Area/Manager Units</t>
  </si>
  <si>
    <t>WARNING: Square footage needed for Market Rate Units</t>
  </si>
  <si>
    <t>WARNING: Total Low Income Units does not match Form 2A</t>
  </si>
  <si>
    <t>6A</t>
  </si>
  <si>
    <t>Complete Form 4</t>
  </si>
  <si>
    <t>Source &lt; Uses</t>
  </si>
  <si>
    <t>Source &gt; Uses</t>
  </si>
  <si>
    <t>Source = Uses</t>
  </si>
  <si>
    <t>Complete Form 6E</t>
  </si>
  <si>
    <t>WARNING: Residential sources discrepancy between Form 6A and Form 7A greater than $10</t>
  </si>
  <si>
    <t>WARNING: Non-Residential sources discrepancy between Form 6A and Form 7A greater than $10</t>
  </si>
  <si>
    <t>6C</t>
  </si>
  <si>
    <t>Enter Item on Form 6A</t>
  </si>
  <si>
    <t>6D</t>
  </si>
  <si>
    <t>Expected LIHTC Equity - ENTER ON FORM 7</t>
  </si>
  <si>
    <t>Expected LIHTC Equity</t>
  </si>
  <si>
    <t>6E</t>
  </si>
  <si>
    <t>WARNING: Does not match Form 6A</t>
  </si>
  <si>
    <t>Ensure that the total of the Permits, Fees &amp; Hookups (Cell J103) and Impact/Mitigation Fees (Cell J04) on Form 6A (Rollup) matches the total here.</t>
  </si>
  <si>
    <t>Complete Development Budget Cell J103 and/or J104</t>
  </si>
  <si>
    <t>WARNING: Divergence from Development Budget greater than $10</t>
  </si>
  <si>
    <t>7A</t>
  </si>
  <si>
    <t>WARNING: Overall sources discrepancy between Form 6A and Form 7A greater than $10</t>
  </si>
  <si>
    <t>7B</t>
  </si>
  <si>
    <t>Warning: Total Permanent Sources discrepancy between Form 7A and Form 7B greater than $10</t>
  </si>
  <si>
    <t>Warning: Total Costs discrepancy between Form 6A and Form 7B greater than $10</t>
  </si>
  <si>
    <t>WARNING: Should balance to zero</t>
  </si>
  <si>
    <t>8A</t>
  </si>
  <si>
    <t>WARNING: Total Number of Low Income Units does not match Form 2A</t>
  </si>
  <si>
    <t>WARNING: Total Number of CAUs/Manager Units does not match Form 2A</t>
  </si>
  <si>
    <t>WARNING: Total Number of Market Rate Units does not match Form 2A</t>
  </si>
  <si>
    <t>WARNING: Total Units does not match Form 1</t>
  </si>
  <si>
    <t>Enter PHA/HUD/USDA Detail on Form 8B</t>
  </si>
  <si>
    <t>WARNING: Discrepancy between Total PHA/HUD/USDA Subsidy and Form 8B greater than $10</t>
  </si>
  <si>
    <t>8B</t>
  </si>
  <si>
    <t>8C</t>
  </si>
  <si>
    <t>WARNING - Costs Exceed Listed Funding</t>
  </si>
  <si>
    <t>Costs Are Covered By Listed Funding</t>
  </si>
  <si>
    <t>Warning: Discrepancy in Non-Cash Flow Services Subsidy between Form 8B and Form 8C greater than $10</t>
  </si>
  <si>
    <t>WARNING - Service Personnel Costs Exceed Listed Funding</t>
  </si>
  <si>
    <t>Service Personnel Costs Are Covered By Listed Funding</t>
  </si>
  <si>
    <t>WARNING - Non-Personnel Service Costs Exceed Listed Funding</t>
  </si>
  <si>
    <t>Non-Personnel Service Costs Are Covered By Listed Funding</t>
  </si>
  <si>
    <t>8E</t>
  </si>
  <si>
    <t>Cost listed on Form 8D. Please provide detail here. (Overwrite this text with your answer)</t>
  </si>
  <si>
    <t>9A</t>
  </si>
  <si>
    <t>Enter Organization Name on Form 1</t>
  </si>
  <si>
    <t>Enter Contact Name on Form 1</t>
  </si>
  <si>
    <t>Enter Phone Number on Form 1</t>
  </si>
  <si>
    <t>Enter Email Address on Form 1</t>
  </si>
  <si>
    <t>Enter Firm Name on Form 1, if applicable</t>
  </si>
  <si>
    <t>9D</t>
  </si>
  <si>
    <t>Enter Development Consultant Firm Name on Form 1</t>
  </si>
  <si>
    <t>9E</t>
  </si>
  <si>
    <t>Enter Property Management Firm Name on Form 9A</t>
  </si>
  <si>
    <t>Validations</t>
  </si>
  <si>
    <t xml:space="preserve">Form </t>
  </si>
  <si>
    <t>Issue</t>
  </si>
  <si>
    <t>OK / Concern</t>
  </si>
  <si>
    <t>Rationale for Concern</t>
  </si>
  <si>
    <t>Populations to be served must be ID'd</t>
  </si>
  <si>
    <t>Entry Status must be ID'd for all Populations</t>
  </si>
  <si>
    <t>Residency Type must be ID'd for all Populations</t>
  </si>
  <si>
    <t>All Records must be flagged as Unit or Bed</t>
  </si>
  <si>
    <t>A unit count must be provided for all ID'd populations</t>
  </si>
  <si>
    <t>Begin Construction task cannot be deleted</t>
  </si>
  <si>
    <t>Schedule Tasks cannot be deleted</t>
  </si>
  <si>
    <t>All Sources must have a Source Type selected</t>
  </si>
  <si>
    <t>All Sources must be identified as Grant or Loan</t>
  </si>
  <si>
    <t xml:space="preserve">All Loans must have terms </t>
  </si>
  <si>
    <t>All Sources must have an Award Date listed</t>
  </si>
  <si>
    <t>Population_Types</t>
  </si>
  <si>
    <t>Select…</t>
  </si>
  <si>
    <t>Behavioral Illness</t>
  </si>
  <si>
    <t>Chronic Mental Illness</t>
  </si>
  <si>
    <t>Intellectual/Developmental Disabled</t>
  </si>
  <si>
    <t>Domestic Violence</t>
  </si>
  <si>
    <t>Farmworkers</t>
  </si>
  <si>
    <t>Frail Elderly</t>
  </si>
  <si>
    <t>General</t>
  </si>
  <si>
    <t>HIV/AIDS</t>
  </si>
  <si>
    <t>Households/Families with Children</t>
  </si>
  <si>
    <t>Individuals</t>
  </si>
  <si>
    <t>Multiple Special Needs (describe below)</t>
  </si>
  <si>
    <t>Other Low Income (describe below)</t>
  </si>
  <si>
    <t>Other Special Needs (describe below)</t>
  </si>
  <si>
    <t>Physically Disabled</t>
  </si>
  <si>
    <t>Seasonal/Migrant Farmworkers</t>
  </si>
  <si>
    <t>Senior</t>
  </si>
  <si>
    <t>Substance Use Disorder</t>
  </si>
  <si>
    <t>Veteran</t>
  </si>
  <si>
    <t>Young Adults 18-24</t>
  </si>
  <si>
    <t>Youth Under 18</t>
  </si>
  <si>
    <t>Yes_or_No</t>
  </si>
  <si>
    <t>Yes</t>
  </si>
  <si>
    <t>No</t>
  </si>
  <si>
    <t>Yes_No_Either</t>
  </si>
  <si>
    <t>Either</t>
  </si>
  <si>
    <t xml:space="preserve">in 2023 Section 3 </t>
  </si>
  <si>
    <t>PSH</t>
  </si>
  <si>
    <t>Yes_No_Partial</t>
  </si>
  <si>
    <t>PH w Supports</t>
  </si>
  <si>
    <t>PH</t>
  </si>
  <si>
    <t>Transitional</t>
  </si>
  <si>
    <t>Partial</t>
  </si>
  <si>
    <t>Res_Type</t>
  </si>
  <si>
    <t>Shelter</t>
  </si>
  <si>
    <t>Permanent</t>
  </si>
  <si>
    <t>Sppt_Type</t>
  </si>
  <si>
    <t>Permanent Supportive</t>
  </si>
  <si>
    <t>Supported Living</t>
  </si>
  <si>
    <t>n/a</t>
  </si>
  <si>
    <t>Units_or_Beds</t>
  </si>
  <si>
    <t>Units</t>
  </si>
  <si>
    <t>Beds</t>
  </si>
  <si>
    <t>Grant_or_Loan</t>
  </si>
  <si>
    <t>Select..</t>
  </si>
  <si>
    <t>G_or_L</t>
  </si>
  <si>
    <t>Grant</t>
  </si>
  <si>
    <t>Loan</t>
  </si>
  <si>
    <t>Non-Recoverable</t>
  </si>
  <si>
    <t>Amortizing</t>
  </si>
  <si>
    <t>Recoverable</t>
  </si>
  <si>
    <t>Lump-Sum</t>
  </si>
  <si>
    <t>Grant, Recoverable</t>
  </si>
  <si>
    <t>Cash Flow</t>
  </si>
  <si>
    <t>Deferred</t>
  </si>
  <si>
    <t>Debt_Type</t>
  </si>
  <si>
    <t>Forgivable</t>
  </si>
  <si>
    <t>Hard</t>
  </si>
  <si>
    <t>Soft</t>
  </si>
  <si>
    <t>Public_or_Private</t>
  </si>
  <si>
    <t>Public</t>
  </si>
  <si>
    <t>Private</t>
  </si>
  <si>
    <t>Relo_Units</t>
  </si>
  <si>
    <t>Studio</t>
  </si>
  <si>
    <t>SRO</t>
  </si>
  <si>
    <t>1 BR</t>
  </si>
  <si>
    <t>2 BR</t>
  </si>
  <si>
    <t>3 BR</t>
  </si>
  <si>
    <t>4 BR</t>
  </si>
  <si>
    <t>5+ BR</t>
  </si>
  <si>
    <t>Other Residential</t>
  </si>
  <si>
    <t>Business</t>
  </si>
  <si>
    <t>Units_and_Beds</t>
  </si>
  <si>
    <t>Non_LIH_Units</t>
  </si>
  <si>
    <t>CAUs / Managers</t>
  </si>
  <si>
    <t>Market Rate</t>
  </si>
  <si>
    <t>AMIs</t>
  </si>
  <si>
    <t>ResOrNonRes</t>
  </si>
  <si>
    <t>Residential</t>
  </si>
  <si>
    <t>Non-Residential</t>
  </si>
  <si>
    <t>Enable</t>
  </si>
  <si>
    <t>X</t>
  </si>
  <si>
    <t>Building_Type</t>
  </si>
  <si>
    <t>Single-Family Detached</t>
  </si>
  <si>
    <t>Townhouse/Duplex</t>
  </si>
  <si>
    <t>Walk-Up (≤3 Floors no elevator)</t>
  </si>
  <si>
    <t>Low-Rise (2-3 floors w elevator)</t>
  </si>
  <si>
    <t>Mid-Rise (4-6 floors w elevator)</t>
  </si>
  <si>
    <t>High Rise (7+ floors)</t>
  </si>
  <si>
    <t>Mobile Home Pad</t>
  </si>
  <si>
    <t>Shelter/Open-floor</t>
  </si>
  <si>
    <t>Activity_Type</t>
  </si>
  <si>
    <t>New Construction</t>
  </si>
  <si>
    <t>Rehab</t>
  </si>
  <si>
    <t>Acquisition</t>
  </si>
  <si>
    <t>Project_Status</t>
  </si>
  <si>
    <t>Predevelopment</t>
  </si>
  <si>
    <t>Under Construction</t>
  </si>
  <si>
    <t>Stalled</t>
  </si>
  <si>
    <t>Lease Up</t>
  </si>
  <si>
    <t>Project_Type</t>
  </si>
  <si>
    <t>Rental</t>
  </si>
  <si>
    <t>Home Ownership</t>
  </si>
  <si>
    <t>Act_Typ</t>
  </si>
  <si>
    <t>NC</t>
  </si>
  <si>
    <t>R</t>
  </si>
  <si>
    <t>A</t>
  </si>
  <si>
    <t>NC+R</t>
  </si>
  <si>
    <t>A+R</t>
  </si>
  <si>
    <t>OnTime_OnBudget</t>
  </si>
  <si>
    <t>Yes, Yes</t>
  </si>
  <si>
    <t>Yes, No</t>
  </si>
  <si>
    <t>No, Yes</t>
  </si>
  <si>
    <t>No, No</t>
  </si>
  <si>
    <t>OnTime_OnBudget2</t>
  </si>
  <si>
    <t>n/a - Not Started</t>
  </si>
  <si>
    <t>Fund_Source</t>
  </si>
  <si>
    <t>NonRes_FundSource</t>
  </si>
  <si>
    <t>Bank</t>
  </si>
  <si>
    <t>City</t>
  </si>
  <si>
    <t>County</t>
  </si>
  <si>
    <t>Developer</t>
  </si>
  <si>
    <t>Federal</t>
  </si>
  <si>
    <t>GSE</t>
  </si>
  <si>
    <t>Public Housing Authority</t>
  </si>
  <si>
    <t>Sponsor</t>
  </si>
  <si>
    <t>State - Housing Trust Fund</t>
  </si>
  <si>
    <t>State - other</t>
  </si>
  <si>
    <t>State</t>
  </si>
  <si>
    <t>Tax Credits - 9%</t>
  </si>
  <si>
    <t xml:space="preserve">Tax Credits - Historic Rehab </t>
  </si>
  <si>
    <t>Tax Credits - 4%</t>
  </si>
  <si>
    <t xml:space="preserve">Tax Credits - New Market </t>
  </si>
  <si>
    <t>Tax Credits - Historic Rehab</t>
  </si>
  <si>
    <t xml:space="preserve">    -----------</t>
  </si>
  <si>
    <t>Other</t>
  </si>
  <si>
    <t>OnSite_OffSite</t>
  </si>
  <si>
    <t>On Site</t>
  </si>
  <si>
    <t>Off Site</t>
  </si>
  <si>
    <t>Actual_or_Percent</t>
  </si>
  <si>
    <t>Actual</t>
  </si>
  <si>
    <t>Percent</t>
  </si>
  <si>
    <t>Form 1: Project Summary</t>
  </si>
  <si>
    <t>Project Name:</t>
  </si>
  <si>
    <t>Project Sponsor:</t>
  </si>
  <si>
    <t>Sponsor Organization:</t>
  </si>
  <si>
    <t>Project Contact Person:</t>
  </si>
  <si>
    <t>Phone:</t>
  </si>
  <si>
    <t>Email:</t>
  </si>
  <si>
    <t>Development Consultant (if applicable):</t>
  </si>
  <si>
    <t>Firm:</t>
  </si>
  <si>
    <t>Consultant Name:</t>
  </si>
  <si>
    <t>Will the Development Consultant serve as the primary contact for the project?</t>
  </si>
  <si>
    <t>Name of Ownership Entity:</t>
  </si>
  <si>
    <t>Project Location</t>
  </si>
  <si>
    <t>Primary Street Address:</t>
  </si>
  <si>
    <t>City:</t>
  </si>
  <si>
    <t>County:</t>
  </si>
  <si>
    <t>Zip:</t>
  </si>
  <si>
    <t>Legislative District:</t>
  </si>
  <si>
    <t>Congressional District:</t>
  </si>
  <si>
    <t>Census Tract:</t>
  </si>
  <si>
    <t>Latitude:</t>
  </si>
  <si>
    <t>Longitude:</t>
  </si>
  <si>
    <t>Tax Parcel ID#</t>
  </si>
  <si>
    <t>Project Activity (check all that apply)</t>
  </si>
  <si>
    <t>Adaptive Reuse</t>
  </si>
  <si>
    <t>Demolition/Redevelopment</t>
  </si>
  <si>
    <t>Total Sites in project</t>
  </si>
  <si>
    <t>Total Units in Project</t>
  </si>
  <si>
    <t>Form 2A: Building Information</t>
  </si>
  <si>
    <t>Building ID#/Name</t>
  </si>
  <si>
    <t>Building Address 
(Street)</t>
  </si>
  <si>
    <t>Building Address
(City)</t>
  </si>
  <si>
    <t>Building Type</t>
  </si>
  <si>
    <t>Building Activity</t>
  </si>
  <si>
    <t>Year building received original Certificate of Occupancy</t>
  </si>
  <si>
    <t>Expected Placed-In-Service Date (MM/DD/YYYY)</t>
  </si>
  <si>
    <t>.</t>
  </si>
  <si>
    <t>TOTAL UNITS</t>
  </si>
  <si>
    <t>Low-Income Units</t>
  </si>
  <si>
    <t>Market Rate Units</t>
  </si>
  <si>
    <t>Common Area Units</t>
  </si>
  <si>
    <t>Total Units</t>
  </si>
  <si>
    <t>Form 2B: Square Footage Details</t>
  </si>
  <si>
    <t>RESIDENTIAL</t>
  </si>
  <si>
    <t>NON-RESIDENTIAL</t>
  </si>
  <si>
    <t>TOTAL</t>
  </si>
  <si>
    <t># of Floors</t>
  </si>
  <si>
    <t xml:space="preserve"> Low-Income Units</t>
  </si>
  <si>
    <t>Common Area/ Manager Units</t>
  </si>
  <si>
    <t>Common Area for Residential Services</t>
  </si>
  <si>
    <t>Other Common Area</t>
  </si>
  <si>
    <t>Structured Residential Parking</t>
  </si>
  <si>
    <t>Total Residential Gross Square Footage</t>
  </si>
  <si>
    <t># of floors</t>
  </si>
  <si>
    <t>Gross Square Footage</t>
  </si>
  <si>
    <t>Total Gross Square Footage</t>
  </si>
  <si>
    <t xml:space="preserve">Building # </t>
  </si>
  <si>
    <t>Total:</t>
  </si>
  <si>
    <t>Form 3: Populations to be Served</t>
  </si>
  <si>
    <t>Population Type</t>
  </si>
  <si>
    <t>Homeless at Entry?</t>
  </si>
  <si>
    <t>Residency Type</t>
  </si>
  <si>
    <t>Support Type</t>
  </si>
  <si>
    <t>Unit 
or Bed</t>
  </si>
  <si>
    <t>Qty.</t>
  </si>
  <si>
    <t>Total Low Income Populaton Units</t>
  </si>
  <si>
    <t>Population Type Notes</t>
  </si>
  <si>
    <t>Form 4: Relocation Budget</t>
  </si>
  <si>
    <t>Activities</t>
  </si>
  <si>
    <t>Cost per Household/Business</t>
  </si>
  <si>
    <t>Number to be Assisted</t>
  </si>
  <si>
    <t>Budget</t>
  </si>
  <si>
    <t>Notes</t>
  </si>
  <si>
    <t>Relocation rental/purchase assistance by size of unit to be replaced</t>
  </si>
  <si>
    <t>Temporary Moving Expenses</t>
  </si>
  <si>
    <t>Permanent Moving Expenses</t>
  </si>
  <si>
    <t>Replacement cost for business</t>
  </si>
  <si>
    <t>Advisory services</t>
  </si>
  <si>
    <t>Other Activities</t>
  </si>
  <si>
    <t>Total</t>
  </si>
  <si>
    <t/>
  </si>
  <si>
    <t>In the space below, provide detail on the indicated Other Activities.</t>
  </si>
  <si>
    <t>Form 5: Project Schedule</t>
  </si>
  <si>
    <t>Date Completed or Expected Complete</t>
  </si>
  <si>
    <t>Notes / Status</t>
  </si>
  <si>
    <r>
      <t>Feasibility/Due Diligence</t>
    </r>
    <r>
      <rPr>
        <i/>
        <sz val="10"/>
        <rFont val="Arial"/>
        <family val="2"/>
      </rPr>
      <t xml:space="preserve"> </t>
    </r>
  </si>
  <si>
    <t>Contract Execution date for funding source (specify):</t>
  </si>
  <si>
    <t>Form 6A: Development Budgets</t>
  </si>
  <si>
    <t>Date of Budget</t>
  </si>
  <si>
    <t>% Total Project Cost</t>
  </si>
  <si>
    <t>Total Project Cost</t>
  </si>
  <si>
    <t>Residential total</t>
  </si>
  <si>
    <t>Source Name</t>
  </si>
  <si>
    <t>non-residential total</t>
  </si>
  <si>
    <t>Amount</t>
  </si>
  <si>
    <t>Remaining</t>
  </si>
  <si>
    <t>Acquisition Costs:</t>
  </si>
  <si>
    <t>Land</t>
  </si>
  <si>
    <t>Existing Structures</t>
  </si>
  <si>
    <t>Liens</t>
  </si>
  <si>
    <t>Closing, Title &amp; Recording Costs</t>
  </si>
  <si>
    <t>Extension payment</t>
  </si>
  <si>
    <t>Other:</t>
  </si>
  <si>
    <t>SUBTOTAL</t>
  </si>
  <si>
    <t>Construction:</t>
  </si>
  <si>
    <t>Demolition</t>
  </si>
  <si>
    <t>New Building</t>
  </si>
  <si>
    <t>Rehabilitation</t>
  </si>
  <si>
    <t>Contractor Profit</t>
  </si>
  <si>
    <t>Contractor Overhead</t>
  </si>
  <si>
    <t>New Construction Contingency</t>
  </si>
  <si>
    <t xml:space="preserve">Rehab Contingency  </t>
  </si>
  <si>
    <t>Accessory Building</t>
  </si>
  <si>
    <t>Site Work / Infrastructure</t>
  </si>
  <si>
    <t>Off site Infrastructure</t>
  </si>
  <si>
    <t>Environmental Abatement - Building</t>
  </si>
  <si>
    <t>Environmental Abatement - Land</t>
  </si>
  <si>
    <t>Sales Tax</t>
  </si>
  <si>
    <t>Bond Premium</t>
  </si>
  <si>
    <t>Equipment and Furnishings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</si>
  <si>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</si>
  <si>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</si>
  <si>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</si>
  <si>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</si>
  <si>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</si>
  <si>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</si>
  <si>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</si>
  <si>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</si>
  <si>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</si>
  <si>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</si>
  <si>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</si>
  <si>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</si>
  <si>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Soft Cost Contingency</t>
  </si>
  <si>
    <t>Pre-Development / Bridge Financing</t>
  </si>
  <si>
    <t>Bridge Loan Fees</t>
  </si>
  <si>
    <t>Bridge Loan Interest</t>
  </si>
  <si>
    <t>Construction Financing</t>
  </si>
  <si>
    <t>Construction Loan Fees</t>
  </si>
  <si>
    <t xml:space="preserve">Construction Loan Expenses </t>
  </si>
  <si>
    <t>Construction Loan Legal</t>
  </si>
  <si>
    <t>Construction Period Interest</t>
  </si>
  <si>
    <t>Lease-up Period Interest</t>
  </si>
  <si>
    <t>Permanent Financing</t>
  </si>
  <si>
    <t>Permanent Loan Fees</t>
  </si>
  <si>
    <t xml:space="preserve">Permanent Loan Expenses </t>
  </si>
  <si>
    <t>Permanent Loan Legal</t>
  </si>
  <si>
    <t>LIHTC Fees</t>
  </si>
  <si>
    <t>LIHTC Legal</t>
  </si>
  <si>
    <t>LIHTC Owners Title Policy</t>
  </si>
  <si>
    <t>State HTF Fees</t>
  </si>
  <si>
    <t>Capitalized Reserves</t>
  </si>
  <si>
    <t>Operating Reserves</t>
  </si>
  <si>
    <t>Replacement Reserves</t>
  </si>
  <si>
    <t>Other Development Costs</t>
  </si>
  <si>
    <t>Real Estate Tax</t>
  </si>
  <si>
    <t xml:space="preserve">Insurance </t>
  </si>
  <si>
    <t>Relocation (from Form 4)</t>
  </si>
  <si>
    <t>Bidding Costs</t>
  </si>
  <si>
    <t>Permits, Fees &amp; Hookups</t>
  </si>
  <si>
    <t>Impact/Mitigation Fees</t>
  </si>
  <si>
    <t>Development Period Utilities</t>
  </si>
  <si>
    <t>Nonprofit Donation</t>
  </si>
  <si>
    <t>Accounting/Audit</t>
  </si>
  <si>
    <r>
      <t>3</t>
    </r>
    <r>
      <rPr>
        <vertAlign val="superscript"/>
        <sz val="8"/>
        <rFont val="Verdana"/>
        <family val="2"/>
      </rPr>
      <t>rd</t>
    </r>
    <r>
      <rPr>
        <sz val="8"/>
        <rFont val="Verdana"/>
        <family val="2"/>
      </rPr>
      <t xml:space="preserve"> Party Certification of final development cost</t>
    </r>
  </si>
  <si>
    <t>Marketing/Leasing Expenses</t>
  </si>
  <si>
    <t>Carrying Costs at Rent up/Lease Up Reserve</t>
  </si>
  <si>
    <t>Eligible Basis Community Facilities</t>
  </si>
  <si>
    <t>Community Facility Eligible Basis</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</si>
  <si>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</si>
  <si>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</si>
  <si>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</si>
  <si>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</si>
  <si>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</si>
  <si>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</si>
  <si>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</si>
  <si>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</si>
  <si>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 Development Cost:</t>
  </si>
  <si>
    <t>Form 6B: Development Budget Details</t>
  </si>
  <si>
    <t>R  E  S  I  D  E  N  T  I  A  L</t>
  </si>
  <si>
    <t>Residential Total</t>
  </si>
  <si>
    <t>Explanation 
(Be as specific as possible and include 
any deviations from the cost estimate)</t>
  </si>
  <si>
    <t xml:space="preserve">New Construction Contingency   </t>
  </si>
  <si>
    <t>Other Construction Costs</t>
  </si>
  <si>
    <t>Other Reserves</t>
  </si>
  <si>
    <t>Carrying Costs at Rent up/ Lease Up Reserve</t>
  </si>
  <si>
    <t>Form 6C: LIHTC Budget (Basis Calculation)</t>
  </si>
  <si>
    <t>Total Residential Project Cost</t>
  </si>
  <si>
    <t>Eligible Basis</t>
  </si>
  <si>
    <t>New Construction / Rehab</t>
  </si>
  <si>
    <t>Environmental Abatement (Building)</t>
  </si>
  <si>
    <t>Environmental Abatement (Land)</t>
  </si>
  <si>
    <t>Project Management / Dev Consultant Fees</t>
  </si>
  <si>
    <t>Carrying Costs at Rent up / Lease Up Reserve</t>
  </si>
  <si>
    <r>
      <t xml:space="preserve">Eligible Basis Community Facilities </t>
    </r>
    <r>
      <rPr>
        <i/>
        <sz val="8"/>
        <color rgb="FFFF0000"/>
        <rFont val="Verdana"/>
        <family val="2"/>
      </rPr>
      <t>NOTE: includes both Residential and NonResidential</t>
    </r>
  </si>
  <si>
    <t>TOTALS:</t>
  </si>
  <si>
    <t>Form 6D: LIHTC Calculation</t>
  </si>
  <si>
    <t>select…</t>
  </si>
  <si>
    <t>Tax Credit Type</t>
  </si>
  <si>
    <t>130% Eligible Basis "Boost"</t>
  </si>
  <si>
    <t>Is project located in a DDA, QCT, an eligible Rural Area as defined in LIHTC Policies or has it been approved for the 130% basis boost by the Commission?</t>
  </si>
  <si>
    <t>New Construction/ Rehab</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</si>
  <si>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</si>
  <si>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</si>
  <si>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</si>
  <si>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</si>
  <si>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</si>
  <si>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</si>
  <si>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Less common area/amenity optionally rentable to tenants for a fee (e.g., garages, carports, storage, laundry room, washer/dryer, etc.)</t>
  </si>
  <si>
    <t>Adjusted Eligible Basis</t>
  </si>
  <si>
    <t>* DDA, QCT, Rural Area or Commission Approved Adjustment (100% or 130%)</t>
  </si>
  <si>
    <t>* Applicable Fraction (lesser of Project's Unit Fraction or Floor Space Fraction)</t>
  </si>
  <si>
    <t>Qualified Basis</t>
  </si>
  <si>
    <t>* Applicable Tax Credit Percentage</t>
  </si>
  <si>
    <t>Maximum Annual Credit Amount based on Qualified Basis</t>
  </si>
  <si>
    <r>
      <t xml:space="preserve">Total Maximum Annual Credit Amount based on Qualified Basis </t>
    </r>
    <r>
      <rPr>
        <b/>
        <sz val="8"/>
        <color indexed="8"/>
        <rFont val="Calibri"/>
        <family val="2"/>
        <scheme val="minor"/>
      </rPr>
      <t>(Acquisition and Rehab/NC Credit)</t>
    </r>
  </si>
  <si>
    <t>Equity Gap Calculation</t>
  </si>
  <si>
    <r>
      <t xml:space="preserve">Total Residential Project Costs </t>
    </r>
    <r>
      <rPr>
        <i/>
        <sz val="8"/>
        <color indexed="8"/>
        <rFont val="Calibri"/>
        <family val="2"/>
        <scheme val="minor"/>
      </rPr>
      <t>(from Form 6A)</t>
    </r>
  </si>
  <si>
    <t>Less Total Non-LIHTC Residential Sources</t>
  </si>
  <si>
    <t>Equity Gap</t>
  </si>
  <si>
    <t>Divided by Tax Credit Factor (based on projected market pricing)</t>
  </si>
  <si>
    <t>Divided by 10 Years</t>
  </si>
  <si>
    <t>Maximum Annual Credit Amount based on Equity Gap</t>
  </si>
  <si>
    <t>Is Project located in King County or approved for a Basis Boost?</t>
  </si>
  <si>
    <t>Maximum Credit per Low-Income Housing Unit Calculation (9% LIHTC only)</t>
  </si>
  <si>
    <t>Number of Low Income Housing Units (from Form 2A)</t>
  </si>
  <si>
    <t>Maximum Annual Credit Per Low-Income Unit Limit (use latest Exhibit J values from LIHTC website)</t>
  </si>
  <si>
    <t>Maximum Annual Credit Per Low-Income Housing Unit</t>
  </si>
  <si>
    <t>Maximum Annual Credit Requested</t>
  </si>
  <si>
    <t>Form 6E: Fee Schedule</t>
  </si>
  <si>
    <t>Fee</t>
  </si>
  <si>
    <t>Qty</t>
  </si>
  <si>
    <t>Unit Price</t>
  </si>
  <si>
    <t>Comments</t>
  </si>
  <si>
    <t>Pre-entitlement</t>
  </si>
  <si>
    <t>Department Reviews</t>
  </si>
  <si>
    <t>Entitlement</t>
  </si>
  <si>
    <t xml:space="preserve">Site Plan </t>
  </si>
  <si>
    <t>Transportation/Engrg</t>
  </si>
  <si>
    <t>Geologic/Hazard</t>
  </si>
  <si>
    <t>Tree Removal</t>
  </si>
  <si>
    <t>Clear and Grade</t>
  </si>
  <si>
    <t>Site Inspections</t>
  </si>
  <si>
    <t>Building Permit</t>
  </si>
  <si>
    <t>Building</t>
  </si>
  <si>
    <t>Mechanical</t>
  </si>
  <si>
    <t>Plumbing</t>
  </si>
  <si>
    <t>Fire - Technical</t>
  </si>
  <si>
    <t>Fire - Alarm</t>
  </si>
  <si>
    <t>Fire - Sprinkler</t>
  </si>
  <si>
    <t>Electrical</t>
  </si>
  <si>
    <t>Inspections</t>
  </si>
  <si>
    <t>Hook Ups</t>
  </si>
  <si>
    <t>Sewer and Side Sewer</t>
  </si>
  <si>
    <t>Water Meter Charge</t>
  </si>
  <si>
    <t>Capital Facilities Charge</t>
  </si>
  <si>
    <t>Wastewater</t>
  </si>
  <si>
    <t>Water District</t>
  </si>
  <si>
    <t>Impact Fees</t>
  </si>
  <si>
    <t>Fire</t>
  </si>
  <si>
    <t>Parks</t>
  </si>
  <si>
    <t>Schools</t>
  </si>
  <si>
    <t>Form 7: Financing Sources</t>
  </si>
  <si>
    <t>Bridge Financing</t>
  </si>
  <si>
    <t>Bridge Source Name</t>
  </si>
  <si>
    <t>Bridge Source Type</t>
  </si>
  <si>
    <t>Proposed Amount</t>
  </si>
  <si>
    <t>Committed Amount</t>
  </si>
  <si>
    <t>Interest Rate</t>
  </si>
  <si>
    <t>Loan 
Term</t>
  </si>
  <si>
    <t>Amortization Period</t>
  </si>
  <si>
    <t>Source of Repayment</t>
  </si>
  <si>
    <t xml:space="preserve">Subtotals </t>
  </si>
  <si>
    <t>Total Bridge Financing</t>
  </si>
  <si>
    <t>Permanent Financing - Residential</t>
  </si>
  <si>
    <t>Residential Source Name</t>
  </si>
  <si>
    <t>Residential Source Type</t>
  </si>
  <si>
    <t>Public / Private</t>
  </si>
  <si>
    <t>Application Date</t>
  </si>
  <si>
    <t>(Projected) Award Date</t>
  </si>
  <si>
    <t>Grant/
 Loan</t>
  </si>
  <si>
    <t>Funding Type</t>
  </si>
  <si>
    <t>Debt Type</t>
  </si>
  <si>
    <t>Loan Term</t>
  </si>
  <si>
    <t>Repayment Structure</t>
  </si>
  <si>
    <t>Select...</t>
  </si>
  <si>
    <t>Subtotal</t>
  </si>
  <si>
    <t>Total Residential Sources</t>
  </si>
  <si>
    <t>Low-Income Housing Tax Credit 50% Test (only required for Bond/Tax Credit projects)</t>
  </si>
  <si>
    <t>Tax-Exempt Bond Amount (full amount of the bonds at closing)</t>
  </si>
  <si>
    <t>Divided by Total aggregate basis of the Building(s) and Land:</t>
  </si>
  <si>
    <t>Percentage of aggregate basis financed with Tax-Exempt Bonds</t>
  </si>
  <si>
    <t>Permanent Financing - Non-Residential</t>
  </si>
  <si>
    <t>Non Residential Source Name</t>
  </si>
  <si>
    <t>Non Residential Source Type</t>
  </si>
  <si>
    <t xml:space="preserve"> Loan Term</t>
  </si>
  <si>
    <t>Total Non Residential Sources</t>
  </si>
  <si>
    <t>Total Capital Sources</t>
  </si>
  <si>
    <t>Form 7B: Estimate of Cash Flow During Development</t>
  </si>
  <si>
    <t>Form 7B: Estimate of Cash Flow During Development (Page 2)</t>
  </si>
  <si>
    <t>Date:</t>
  </si>
  <si>
    <t>Month</t>
  </si>
  <si>
    <t>O</t>
  </si>
  <si>
    <t>N</t>
  </si>
  <si>
    <t>D</t>
  </si>
  <si>
    <t>J</t>
  </si>
  <si>
    <t>F</t>
  </si>
  <si>
    <t>M</t>
  </si>
  <si>
    <t>S</t>
  </si>
  <si>
    <t>Year</t>
  </si>
  <si>
    <t>Sources and Amounts of Revenue</t>
  </si>
  <si>
    <t>Sources and Amounts of Revenue (Continued)</t>
  </si>
  <si>
    <t>Totals</t>
  </si>
  <si>
    <t xml:space="preserve">     SUBTOTAL</t>
  </si>
  <si>
    <t>Total Revenue</t>
  </si>
  <si>
    <t>Expenses</t>
  </si>
  <si>
    <t>Expenses (Continued)</t>
  </si>
  <si>
    <t>Construction</t>
  </si>
  <si>
    <t>Soft Costs</t>
  </si>
  <si>
    <t>Pre Dev/Bridge Financing</t>
  </si>
  <si>
    <t>Bond Related Costs</t>
  </si>
  <si>
    <t>Total Costs</t>
  </si>
  <si>
    <t>REVENUE less EXPENSES:</t>
  </si>
  <si>
    <t>Notes on Cash Flow:</t>
  </si>
  <si>
    <t>Form 8A: Proposed Rents and AMIs Served</t>
  </si>
  <si>
    <t>% of Median 
Income Served</t>
  </si>
  <si>
    <t>Unit Type</t>
  </si>
  <si>
    <t># Units Accessable</t>
  </si>
  <si>
    <t>Avg Unit Square Footage</t>
  </si>
  <si>
    <t>Tenant - Paid Monthly Rent</t>
  </si>
  <si>
    <t>Tenant - Paid Utilities (Utility Allowance)</t>
  </si>
  <si>
    <t>Sum of Tenant - Paid Rent and Utilities</t>
  </si>
  <si>
    <t>PHA / HUD / USDA Subsidy Payment</t>
  </si>
  <si>
    <t>Gross Monthly Rent</t>
  </si>
  <si>
    <t>Maximum Allowed Rent + UAs for AMI</t>
  </si>
  <si>
    <t>Annual Gross Tenant Paid Rental 
Income</t>
  </si>
  <si>
    <t>Annual Gross Rental Subsidy Income</t>
  </si>
  <si>
    <t xml:space="preserve">Annual Gross Rental Income </t>
  </si>
  <si>
    <t>Non-LIH Units</t>
  </si>
  <si>
    <t>Summary of Units</t>
  </si>
  <si>
    <t>AMI 
Targets</t>
  </si>
  <si>
    <t>Total
Units</t>
  </si>
  <si>
    <t>Total Low-Income Units</t>
  </si>
  <si>
    <t># Accessible Units</t>
  </si>
  <si>
    <t>Avg Sq Ft</t>
  </si>
  <si>
    <t>Form 8B: Operating, Service and Rent Subsidy Sources</t>
  </si>
  <si>
    <t>ANNUAL RENT SUBSIDY (Do Not Include Operating or Service Funding Sources Here)</t>
  </si>
  <si>
    <t>PHA/HUD/USDA Rent Subsidy</t>
  </si>
  <si>
    <t>Source</t>
  </si>
  <si>
    <t>Proposed 
Funding</t>
  </si>
  <si>
    <t>Committed/ 
Conditional Funding</t>
  </si>
  <si>
    <t>Total 
Funding</t>
  </si>
  <si>
    <t>Length of Commitment</t>
  </si>
  <si>
    <t>Projected Commitment Start</t>
  </si>
  <si>
    <t>Projected Commitment End</t>
  </si>
  <si>
    <t>Gross Annual Rent Subsidy</t>
  </si>
  <si>
    <t>Non- PHA/HUD/USDA Rent Subsidy</t>
  </si>
  <si>
    <t>ANNUAL OPERATING SUBSIDY SOURCES (Do Not Include Service or Rent Subsidy Dollars Here)</t>
  </si>
  <si>
    <t>Gross Annual Operating Subsidy</t>
  </si>
  <si>
    <t>ANNUAL SERVICE SUBSIDY SOURCES (Do Not Include Operating or Rent Subsidy Dollars Here)</t>
  </si>
  <si>
    <t>Gross Annual Services Funding</t>
  </si>
  <si>
    <t>Form 8C: Personnel (Service and Operating) and Non-Personnel Expenses</t>
  </si>
  <si>
    <t>Operating Personnel Expenses for First Year of Project</t>
  </si>
  <si>
    <t>Operating Sources</t>
  </si>
  <si>
    <t>Job Title</t>
  </si>
  <si>
    <t>On Site or
Off Site?</t>
  </si>
  <si>
    <t>Name of agency that employs this person</t>
  </si>
  <si>
    <t>Full-time Annual Salary of an FTE in this position</t>
  </si>
  <si>
    <t>% of time this person will work on this project</t>
  </si>
  <si>
    <t>Total cost for this person on this project</t>
  </si>
  <si>
    <t>Benefit Fund Type</t>
  </si>
  <si>
    <t>Benefit Percent</t>
  </si>
  <si>
    <t>Benefit Amount</t>
  </si>
  <si>
    <t>Total Project Cost for this  person</t>
  </si>
  <si>
    <t>Project Cash Flow</t>
  </si>
  <si>
    <t>Subtotal: Onsite</t>
  </si>
  <si>
    <t>Subtotal: Off Site</t>
  </si>
  <si>
    <t>Total Operating Personnel Expenses</t>
  </si>
  <si>
    <t>Service Personnel Expenses for First Year of Project</t>
  </si>
  <si>
    <t>Service Sources</t>
  </si>
  <si>
    <t>Staff Title</t>
  </si>
  <si>
    <t>Total Service Personnel Expenses</t>
  </si>
  <si>
    <t>Non-Personnel Service Expenses for First Year of Project</t>
  </si>
  <si>
    <t>Client Assistance Costs</t>
  </si>
  <si>
    <t>Local Travel/Mileage</t>
  </si>
  <si>
    <t>Equipment</t>
  </si>
  <si>
    <t>Supplies</t>
  </si>
  <si>
    <t>Telecommunications/Computers</t>
  </si>
  <si>
    <t>Printing/Duplication</t>
  </si>
  <si>
    <t>Project Administrative Costs</t>
  </si>
  <si>
    <t>Total Service Non-Personnel Expenses</t>
  </si>
  <si>
    <t>Form 8D: Operating Pro Forma</t>
  </si>
  <si>
    <t>Pro Forma Date</t>
  </si>
  <si>
    <t>REVENUES</t>
  </si>
  <si>
    <t>Year 1</t>
  </si>
  <si>
    <t>Year 2</t>
  </si>
  <si>
    <t>Year 3</t>
  </si>
  <si>
    <t>Year 4</t>
  </si>
  <si>
    <t>Year 5</t>
  </si>
  <si>
    <t>Year 6</t>
  </si>
  <si>
    <t>Year 7</t>
  </si>
  <si>
    <t>Year 8</t>
  </si>
  <si>
    <t>Year 9</t>
  </si>
  <si>
    <t>Year 10</t>
  </si>
  <si>
    <t>Year 11</t>
  </si>
  <si>
    <t>Year 12</t>
  </si>
  <si>
    <t>Year 13</t>
  </si>
  <si>
    <t>Year 14</t>
  </si>
  <si>
    <t>Year 15</t>
  </si>
  <si>
    <t xml:space="preserve">Residential Income </t>
  </si>
  <si>
    <t>Escalator</t>
  </si>
  <si>
    <t>Gross Tenant Paid Rental Income (Form 8A)</t>
  </si>
  <si>
    <t>Gross Rental PHA/HUD/USDA Subsidy (Form 8B)</t>
  </si>
  <si>
    <t>Gross Rental Subsidy Income (Form 8B)</t>
  </si>
  <si>
    <t>Gross Annual Operating Subsidy Sources (Form 8B)</t>
  </si>
  <si>
    <t>Other Sources:</t>
  </si>
  <si>
    <t>Total Residential Income</t>
  </si>
  <si>
    <t>=</t>
  </si>
  <si>
    <t>Total Non-Residential Income</t>
  </si>
  <si>
    <t>TOTAL PROJECT INCOME</t>
  </si>
  <si>
    <t>Annual %</t>
  </si>
  <si>
    <t>Less Annual Residential Vacancy</t>
  </si>
  <si>
    <t xml:space="preserve">Less Annual Non-Residential Vacancy </t>
  </si>
  <si>
    <t>EFFECTIVE GROSS INCOME (EGI)</t>
  </si>
  <si>
    <t>OPERATING EXPENSES</t>
  </si>
  <si>
    <t xml:space="preserve">Operating Expenses- </t>
  </si>
  <si>
    <t>Expenses Per Unit (Y1)</t>
  </si>
  <si>
    <t>Management - On-site (Form 8C)</t>
  </si>
  <si>
    <t>Management - Off-site (Form 8C)</t>
  </si>
  <si>
    <t>Accounting</t>
  </si>
  <si>
    <t>Legal Services</t>
  </si>
  <si>
    <t>Insurance</t>
  </si>
  <si>
    <t>Real Estate Taxes</t>
  </si>
  <si>
    <t>Marketing</t>
  </si>
  <si>
    <t>Security</t>
  </si>
  <si>
    <t xml:space="preserve">Maintenance and janitorial </t>
  </si>
  <si>
    <t>Decorating/Turnover</t>
  </si>
  <si>
    <t>Contract Repairs</t>
  </si>
  <si>
    <t>Landscaping</t>
  </si>
  <si>
    <t>Pest Control</t>
  </si>
  <si>
    <t>Fire Safety</t>
  </si>
  <si>
    <t>Elevator</t>
  </si>
  <si>
    <t>Water &amp; Sewer</t>
  </si>
  <si>
    <t>Garbage Removal</t>
  </si>
  <si>
    <t>Electric</t>
  </si>
  <si>
    <t>Oil/Gas/Other</t>
  </si>
  <si>
    <t>Telephone</t>
  </si>
  <si>
    <t>Total Residential Operating Expenses</t>
  </si>
  <si>
    <t>Form 8D: Operating Pro Forma, Page 2</t>
  </si>
  <si>
    <t>OTHER EXPENSES</t>
  </si>
  <si>
    <t>Partnership and 
Asset Management Costs-</t>
  </si>
  <si>
    <t>Total Partnership and Management Costs</t>
  </si>
  <si>
    <t>Replacement Reserve</t>
  </si>
  <si>
    <t>Operating Reserve</t>
  </si>
  <si>
    <t>Total Reserves</t>
  </si>
  <si>
    <t>Non-Residential Expenses</t>
  </si>
  <si>
    <t>TOTAL PROJECT EXPENSES</t>
  </si>
  <si>
    <t>NET OPERATING INCOME</t>
  </si>
  <si>
    <t xml:space="preserve"> (EGI - Total Expenses)</t>
  </si>
  <si>
    <t>RESIDENT SERVICES</t>
  </si>
  <si>
    <t>Services Funding Subsidy (Form 8B)</t>
  </si>
  <si>
    <t>Service Expenses (Form 8C)</t>
  </si>
  <si>
    <t>Subsidy Shortfall</t>
  </si>
  <si>
    <t>Services Funding - from Cash Flow (Form 8C)</t>
  </si>
  <si>
    <t>DEBT SERVICE</t>
  </si>
  <si>
    <t>Funds Available for Debt Service</t>
  </si>
  <si>
    <t>Hard Debt</t>
  </si>
  <si>
    <t>Loan Amount</t>
  </si>
  <si>
    <t>Lender 1</t>
  </si>
  <si>
    <t>Lender 2</t>
  </si>
  <si>
    <t>Lender 3</t>
  </si>
  <si>
    <t>Total Hard Debt Service</t>
  </si>
  <si>
    <t>Hard Debt Coverage Ratio</t>
  </si>
  <si>
    <t>Soft Debt</t>
  </si>
  <si>
    <t>Lender 4</t>
  </si>
  <si>
    <t>Lender 5</t>
  </si>
  <si>
    <t>Lender 6</t>
  </si>
  <si>
    <t>Lender 7</t>
  </si>
  <si>
    <t>Total Soft Debt Service</t>
  </si>
  <si>
    <t>TOTAL DEBT SERVICE</t>
  </si>
  <si>
    <t>Overall Debt Coverage Ratio</t>
  </si>
  <si>
    <t>Overall Cash Flow</t>
  </si>
  <si>
    <t>Additional Comments:</t>
  </si>
  <si>
    <t>Form 8E: Operating Pro Forma Details</t>
  </si>
  <si>
    <t>Vacancy Rates and Inflation Factors</t>
  </si>
  <si>
    <t>Please explain how you arrived at the vacancy and inflation factors used in the Operating Pro Forma.</t>
  </si>
  <si>
    <t xml:space="preserve">Operating Expense Estimates </t>
  </si>
  <si>
    <t>Management - On-site</t>
  </si>
  <si>
    <t>Management - Off-site</t>
  </si>
  <si>
    <t>Other (identify and include cost estimate for each)</t>
  </si>
  <si>
    <t xml:space="preserve">Reserves- </t>
  </si>
  <si>
    <t>Form 9A: Project Team</t>
  </si>
  <si>
    <t>Project Sponsor / Developer</t>
  </si>
  <si>
    <t>Firm Name:</t>
  </si>
  <si>
    <t>Address:</t>
  </si>
  <si>
    <t xml:space="preserve">State: </t>
  </si>
  <si>
    <t>Zip Code:</t>
  </si>
  <si>
    <t>Federal Tax ID #</t>
  </si>
  <si>
    <t>Unified Business Identifier</t>
  </si>
  <si>
    <t>Executive Director/CEO/President</t>
  </si>
  <si>
    <t>Fax:</t>
  </si>
  <si>
    <t>Contact Person</t>
  </si>
  <si>
    <t>Contact Person Title</t>
  </si>
  <si>
    <t>Evergreen Advocate</t>
  </si>
  <si>
    <t>Name and Title:</t>
  </si>
  <si>
    <t>Development Consultant</t>
  </si>
  <si>
    <t>Contact Person and Title:</t>
  </si>
  <si>
    <t>Project Attorney</t>
  </si>
  <si>
    <t>Market Study Firm</t>
  </si>
  <si>
    <t>Form 9A: Project Team (Page 2)</t>
  </si>
  <si>
    <t>Ownership Entity for Completed Project</t>
  </si>
  <si>
    <t>Entity Name:</t>
  </si>
  <si>
    <t>Property Management Firm</t>
  </si>
  <si>
    <t>Service Provider Organization</t>
  </si>
  <si>
    <t>General Contractor</t>
  </si>
  <si>
    <t>Evergreen Coordinator</t>
  </si>
  <si>
    <t>Property Seller/Lessor</t>
  </si>
  <si>
    <t>Form 9B: Identity of Interest Matrix</t>
  </si>
  <si>
    <t>Ownership Entity</t>
  </si>
  <si>
    <t xml:space="preserve"> Project Sponsor/Developer</t>
  </si>
  <si>
    <t>General Partner(s)</t>
  </si>
  <si>
    <t>Party(ies) to a Joint Venture</t>
  </si>
  <si>
    <t>Managing Member(s) of LLC</t>
  </si>
  <si>
    <t>Company Member(s) and/or Managers of LLC</t>
  </si>
  <si>
    <t xml:space="preserve">  Seller/Lessor of Land or Building(s) </t>
  </si>
  <si>
    <t xml:space="preserve">  General Contractor(s)</t>
  </si>
  <si>
    <t xml:space="preserve">Project Management </t>
  </si>
  <si>
    <t xml:space="preserve">  Engineer(s)</t>
  </si>
  <si>
    <t>Architect(s)</t>
  </si>
  <si>
    <t>Subcontractor(s)</t>
  </si>
  <si>
    <t xml:space="preserve">  Material Supplier(s)</t>
  </si>
  <si>
    <t>Attorney(s)</t>
  </si>
  <si>
    <t>Accountant(s)</t>
  </si>
  <si>
    <t>Lender(s)</t>
  </si>
  <si>
    <t xml:space="preserve">  Property Manager</t>
  </si>
  <si>
    <t>Syndicator(s)</t>
  </si>
  <si>
    <t>Board Member(s)</t>
  </si>
  <si>
    <t>Community Based Organization</t>
  </si>
  <si>
    <t>Project Sponsor/Developer</t>
  </si>
  <si>
    <t>Company Member(s) and/or Manager(s) of LLC</t>
  </si>
  <si>
    <t>Seller/Lessor of Land or Building(s) included in Project</t>
  </si>
  <si>
    <t>General Contractor(s)</t>
  </si>
  <si>
    <t>Project Management Consultant(s)</t>
  </si>
  <si>
    <t>Engineer(s)</t>
  </si>
  <si>
    <t>Material Supplier(s)</t>
  </si>
  <si>
    <t>Property Manager(s)</t>
  </si>
  <si>
    <t>Explanation of identified Identities of Interest:</t>
  </si>
  <si>
    <t>Form 9C: Project Sponsor Experience</t>
  </si>
  <si>
    <t>Sponsor History</t>
  </si>
  <si>
    <t>Project Completed</t>
  </si>
  <si>
    <t>Project Type</t>
  </si>
  <si>
    <t>Activity Type</t>
  </si>
  <si>
    <t>Role (owner, developer, etc.)</t>
  </si>
  <si>
    <t>City and State</t>
  </si>
  <si>
    <t># Units</t>
  </si>
  <si>
    <t>Date Development Activities Began</t>
  </si>
  <si>
    <t>On Time,
On Budget?</t>
  </si>
  <si>
    <t>Placed in Service Date</t>
  </si>
  <si>
    <t>Type of Financing (HTF, HUD, etc.)</t>
  </si>
  <si>
    <t xml:space="preserve">Sponsor Pipeline </t>
  </si>
  <si>
    <t>Project Currently Being Developed</t>
  </si>
  <si>
    <t>Project Status</t>
  </si>
  <si>
    <t>Projected PIS Date</t>
  </si>
  <si>
    <t>Form 9D: Project Development Consultant Experience</t>
  </si>
  <si>
    <t>Development Consultant History</t>
  </si>
  <si>
    <t>Developer Consultant Name:</t>
  </si>
  <si>
    <t>On Time, 
On Budget?</t>
  </si>
  <si>
    <t xml:space="preserve">Development Consultant Pipeline </t>
  </si>
  <si>
    <t>Projected Placed in Service Date</t>
  </si>
  <si>
    <t>Form 9E: Project Property Management Firm Experience</t>
  </si>
  <si>
    <t>Management Company:</t>
  </si>
  <si>
    <t xml:space="preserve"> Project</t>
  </si>
  <si>
    <t>Population Served</t>
  </si>
  <si>
    <t>Effective Date of Mangement Contract</t>
  </si>
  <si>
    <t>End Date</t>
  </si>
  <si>
    <t>Type of Financing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</si>
</sst>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quot;$&quot;#,##0"/>
    <numFmt numFmtId="167" formatCode="_(&quot;$&quot;* #,##0.00_);_(&quot;$&quot;* \(#,##0.00\);_(&quot;$&quot;* &quot;-&quot;_);_(@_)"/>
    <numFmt numFmtId="168" formatCode="0;\-0;;@"/>
    <numFmt numFmtId="169" formatCode="#,##0.000_);\(#,##0.000\)"/>
    <numFmt numFmtId="170" formatCode="0.000"/>
    <numFmt numFmtId="171" formatCode="_(&quot;$&quot;* #,##0_);_(&quot;$&quot;* \(#,##0\);_(&quot;$&quot;* &quot;-&quot;??_);_(@_)"/>
    <numFmt numFmtId="172" formatCode="_(&quot;$&quot;* #,##0.0_);_(&quot;$&quot;* \(#,##0.0\);_(&quot;$&quot;* &quot;-&quot;_);_(@_)"/>
    <numFmt numFmtId="173" formatCode="[$-409]mmm\-yy;@"/>
    <numFmt numFmtId="174" formatCode="&quot;$&quot;#,##0.00"/>
  </numFmts>
  <fonts count="9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9"/>
      <name val="Arial"/>
      <family val="2"/>
    </font>
    <font>
      <sz val="9"/>
      <name val="Arial"/>
      <family val="2"/>
    </font>
    <font>
      <b/>
      <sz val="8"/>
      <name val="Arial"/>
      <family val="2"/>
    </font>
    <font>
      <b/>
      <sz val="10"/>
      <color indexed="8"/>
      <name val="Arial"/>
      <family val="2"/>
    </font>
    <font>
      <sz val="8"/>
      <name val="Times New Roman"/>
      <family val="1"/>
    </font>
    <font>
      <sz val="8"/>
      <name val="Arial"/>
      <family val="2"/>
    </font>
    <font>
      <sz val="10"/>
      <name val="Arial Black"/>
      <family val="2"/>
    </font>
    <font>
      <sz val="11"/>
      <name val="Calibri"/>
      <family val="2"/>
      <scheme val="minor"/>
    </font>
    <font>
      <sz val="10"/>
      <name val="Calibri"/>
      <family val="2"/>
      <scheme val="minor"/>
    </font>
    <font>
      <b/>
      <sz val="11"/>
      <name val="Calibri"/>
      <family val="2"/>
      <scheme val="minor"/>
    </font>
    <font>
      <b/>
      <sz val="12"/>
      <name val="Calibri"/>
      <family val="2"/>
      <scheme val="minor"/>
    </font>
    <font>
      <b/>
      <i/>
      <sz val="10"/>
      <name val="Calibri"/>
      <family val="2"/>
      <scheme val="minor"/>
    </font>
    <font>
      <b/>
      <sz val="10"/>
      <name val="Calibri"/>
      <family val="2"/>
      <scheme val="minor"/>
    </font>
    <font>
      <b/>
      <sz val="14"/>
      <name val="Calibri"/>
      <family val="2"/>
      <scheme val="minor"/>
    </font>
    <font>
      <b/>
      <sz val="10"/>
      <color rgb="FFFF0000"/>
      <name val="Arial"/>
      <family val="2"/>
    </font>
    <font>
      <sz val="8"/>
      <name val="Calibri"/>
      <family val="2"/>
      <scheme val="minor"/>
    </font>
    <font>
      <sz val="10"/>
      <color theme="1"/>
      <name val="Calibri"/>
      <family val="2"/>
      <scheme val="minor"/>
    </font>
    <font>
      <sz val="8"/>
      <name val="Verdana"/>
      <family val="2"/>
    </font>
    <font>
      <b/>
      <sz val="12"/>
      <name val="Verdana"/>
      <family val="2"/>
    </font>
    <font>
      <b/>
      <sz val="8"/>
      <name val="Verdana"/>
      <family val="2"/>
    </font>
    <font>
      <b/>
      <sz val="10"/>
      <name val="Verdana"/>
      <family val="2"/>
    </font>
    <font>
      <b/>
      <sz val="8"/>
      <color indexed="60"/>
      <name val="Verdana"/>
      <family val="2"/>
    </font>
    <font>
      <b/>
      <i/>
      <sz val="8"/>
      <name val="Verdana"/>
      <family val="2"/>
    </font>
    <font>
      <b/>
      <sz val="8"/>
      <color rgb="FFFF0000"/>
      <name val="Verdana"/>
      <family val="2"/>
    </font>
    <font>
      <sz val="10"/>
      <name val="Verdana"/>
      <family val="2"/>
    </font>
    <font>
      <i/>
      <sz val="8"/>
      <name val="Verdana"/>
      <family val="2"/>
    </font>
    <font>
      <b/>
      <sz val="8"/>
      <name val="Calibri"/>
      <family val="2"/>
      <scheme val="minor"/>
    </font>
    <font>
      <b/>
      <sz val="8"/>
      <color rgb="FFFF0000"/>
      <name val="Calibri"/>
      <family val="2"/>
      <scheme val="minor"/>
    </font>
    <font>
      <b/>
      <sz val="12"/>
      <color rgb="FFFF0000"/>
      <name val="Arial"/>
      <family val="2"/>
    </font>
    <font>
      <b/>
      <i/>
      <sz val="9"/>
      <name val="Calibri"/>
      <family val="2"/>
      <scheme val="minor"/>
    </font>
    <font>
      <b/>
      <sz val="14"/>
      <color indexed="8"/>
      <name val="Calibri"/>
      <family val="2"/>
      <scheme val="minor"/>
    </font>
    <font>
      <b/>
      <sz val="10"/>
      <color theme="1"/>
      <name val="Calibri"/>
      <family val="2"/>
      <scheme val="minor"/>
    </font>
    <font>
      <sz val="9"/>
      <name val="Calibri"/>
      <family val="2"/>
      <scheme val="minor"/>
    </font>
    <font>
      <sz val="9"/>
      <color theme="1"/>
      <name val="Calibri"/>
      <family val="2"/>
      <scheme val="minor"/>
    </font>
    <font>
      <b/>
      <sz val="9"/>
      <name val="Calibri"/>
      <family val="2"/>
      <scheme val="minor"/>
    </font>
    <font>
      <sz val="10"/>
      <color indexed="8"/>
      <name val="Calibri"/>
      <family val="2"/>
      <scheme val="minor"/>
    </font>
    <font>
      <i/>
      <sz val="9"/>
      <name val="Calibri"/>
      <family val="2"/>
      <scheme val="minor"/>
    </font>
    <font>
      <i/>
      <sz val="10"/>
      <name val="Calibri"/>
      <family val="2"/>
      <scheme val="minor"/>
    </font>
    <font>
      <b/>
      <sz val="10"/>
      <color rgb="FFFF0000"/>
      <name val="Calibri"/>
      <family val="2"/>
      <scheme val="minor"/>
    </font>
    <font>
      <sz val="11"/>
      <color theme="0"/>
      <name val="Calibri"/>
      <family val="2"/>
      <scheme val="minor"/>
    </font>
    <font>
      <sz val="14"/>
      <name val="Calibri"/>
      <family val="2"/>
      <scheme val="minor"/>
    </font>
    <font>
      <b/>
      <sz val="11"/>
      <color rgb="FFFF0000"/>
      <name val="Calibri"/>
      <family val="2"/>
      <scheme val="minor"/>
    </font>
    <font>
      <b/>
      <sz val="11"/>
      <color indexed="8"/>
      <name val="Calibri"/>
      <family val="2"/>
      <scheme val="minor"/>
    </font>
    <font>
      <sz val="11"/>
      <color indexed="8"/>
      <name val="Calibri"/>
      <family val="2"/>
      <scheme val="minor"/>
    </font>
    <font>
      <sz val="9"/>
      <color indexed="8"/>
      <name val="Calibri"/>
      <family val="2"/>
      <scheme val="minor"/>
    </font>
    <font>
      <b/>
      <sz val="9"/>
      <color indexed="8"/>
      <name val="Calibri"/>
      <family val="2"/>
      <scheme val="minor"/>
    </font>
    <font>
      <b/>
      <i/>
      <sz val="11"/>
      <color indexed="8"/>
      <name val="Calibri"/>
      <family val="2"/>
      <scheme val="minor"/>
    </font>
    <font>
      <b/>
      <sz val="8"/>
      <color indexed="8"/>
      <name val="Calibri"/>
      <family val="2"/>
      <scheme val="minor"/>
    </font>
    <font>
      <i/>
      <sz val="8"/>
      <color indexed="8"/>
      <name val="Calibri"/>
      <family val="2"/>
      <scheme val="minor"/>
    </font>
    <font>
      <i/>
      <sz val="8"/>
      <name val="Calibri"/>
      <family val="2"/>
      <scheme val="minor"/>
    </font>
    <font>
      <sz val="9"/>
      <color indexed="81"/>
      <name val="Tahoma"/>
      <family val="2"/>
    </font>
    <font>
      <b/>
      <sz val="9"/>
      <color indexed="81"/>
      <name val="Tahoma"/>
      <family val="2"/>
    </font>
    <font>
      <b/>
      <sz val="9"/>
      <color rgb="FFFF0000"/>
      <name val="Calibri"/>
      <family val="2"/>
      <scheme val="minor"/>
    </font>
    <font>
      <b/>
      <sz val="9"/>
      <color indexed="10"/>
      <name val="Calibri"/>
      <family val="2"/>
      <scheme val="minor"/>
    </font>
    <font>
      <i/>
      <sz val="9"/>
      <color indexed="8"/>
      <name val="Calibri"/>
      <family val="2"/>
      <scheme val="minor"/>
    </font>
    <font>
      <b/>
      <i/>
      <sz val="11"/>
      <name val="Calibri"/>
      <family val="2"/>
      <scheme val="minor"/>
    </font>
    <font>
      <b/>
      <u/>
      <sz val="10"/>
      <name val="Calibri"/>
      <family val="2"/>
      <scheme val="minor"/>
    </font>
    <font>
      <i/>
      <sz val="11"/>
      <color indexed="8"/>
      <name val="Calibri"/>
      <family val="2"/>
      <scheme val="minor"/>
    </font>
    <font>
      <b/>
      <sz val="10"/>
      <color indexed="8"/>
      <name val="Calibri"/>
      <family val="2"/>
      <scheme val="minor"/>
    </font>
    <font>
      <b/>
      <sz val="11"/>
      <color theme="1"/>
      <name val="Calibri"/>
      <family val="2"/>
    </font>
    <font>
      <sz val="11"/>
      <color rgb="FF000000"/>
      <name val="Calibri"/>
      <family val="2"/>
    </font>
    <font>
      <b/>
      <sz val="10"/>
      <name val="Calibri"/>
      <family val="2"/>
    </font>
    <font>
      <b/>
      <sz val="16"/>
      <color theme="1"/>
      <name val="Calibri"/>
      <family val="2"/>
      <scheme val="minor"/>
    </font>
    <font>
      <b/>
      <sz val="11"/>
      <color rgb="FF0070C0"/>
      <name val="Calibri"/>
      <family val="2"/>
      <scheme val="minor"/>
    </font>
    <font>
      <sz val="14"/>
      <color indexed="8"/>
      <name val="Calibri"/>
      <family val="2"/>
      <scheme val="minor"/>
    </font>
    <font>
      <sz val="14"/>
      <color theme="1"/>
      <name val="Calibri"/>
      <family val="2"/>
      <scheme val="minor"/>
    </font>
    <font>
      <i/>
      <sz val="10"/>
      <name val="Lucida Console"/>
      <family val="3"/>
    </font>
    <font>
      <sz val="10"/>
      <color theme="1"/>
      <name val="Lucida Console"/>
      <family val="3"/>
    </font>
    <font>
      <sz val="9"/>
      <color rgb="FF000000"/>
      <name val="Arial"/>
      <family val="2"/>
    </font>
    <font>
      <sz val="11"/>
      <color rgb="FF000000"/>
      <name val="Calibri"/>
      <family val="2"/>
      <scheme val="minor"/>
    </font>
    <font>
      <vertAlign val="superscript"/>
      <sz val="8"/>
      <name val="Verdana"/>
      <family val="2"/>
    </font>
    <font>
      <sz val="8"/>
      <color theme="1"/>
      <name val="Arial"/>
      <family val="2"/>
    </font>
    <font>
      <sz val="11"/>
      <color rgb="FF9C6500"/>
      <name val="Calibri"/>
      <family val="2"/>
      <scheme val="minor"/>
    </font>
    <font>
      <b/>
      <sz val="11"/>
      <color rgb="FF9C6500"/>
      <name val="Calibri"/>
      <family val="2"/>
      <scheme val="minor"/>
    </font>
    <font>
      <b/>
      <sz val="14"/>
      <name val="Arial"/>
      <family val="2"/>
    </font>
    <font>
      <b/>
      <sz val="9"/>
      <color theme="1"/>
      <name val="Calibri"/>
      <family val="2"/>
      <scheme val="minor"/>
    </font>
    <font>
      <i/>
      <sz val="11"/>
      <color indexed="8"/>
      <name val="Arial"/>
      <family val="2"/>
    </font>
    <font>
      <b/>
      <i/>
      <sz val="11"/>
      <color theme="1"/>
      <name val="Calibri"/>
      <family val="2"/>
      <scheme val="minor"/>
    </font>
    <font>
      <sz val="12"/>
      <name val="Calibri"/>
      <family val="2"/>
      <scheme val="minor"/>
    </font>
    <font>
      <u/>
      <sz val="11"/>
      <color theme="10"/>
      <name val="Calibri"/>
      <family val="2"/>
      <scheme val="minor"/>
    </font>
    <font>
      <sz val="8"/>
      <color rgb="FFFF0000"/>
      <name val="Verdana"/>
      <family val="2"/>
    </font>
    <font>
      <b/>
      <sz val="11"/>
      <name val="Calibri"/>
      <family val="2"/>
    </font>
    <font>
      <i/>
      <sz val="8"/>
      <color rgb="FFFF0000"/>
      <name val="Verdana"/>
      <family val="2"/>
    </font>
    <font>
      <b/>
      <sz val="12"/>
      <name val="Calibri"/>
      <family val="2"/>
    </font>
    <font>
      <sz val="5"/>
      <color theme="1"/>
      <name val="Calibri"/>
      <family val="2"/>
      <scheme val="minor"/>
    </font>
  </fonts>
  <fills count="32">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0" tint="-0.249977111117893"/>
        <bgColor indexed="64"/>
      </patternFill>
    </fill>
    <fill>
      <patternFill patternType="solid">
        <fgColor rgb="FFFFFF99"/>
        <bgColor indexed="64"/>
      </patternFill>
    </fill>
    <fill>
      <patternFill patternType="solid">
        <fgColor theme="8" tint="0.79998168889431442"/>
        <bgColor indexed="9"/>
      </patternFill>
    </fill>
    <fill>
      <patternFill patternType="solid">
        <fgColor rgb="FFFFFFCC"/>
        <bgColor indexed="9"/>
      </patternFill>
    </fill>
    <fill>
      <patternFill patternType="solid">
        <fgColor theme="9" tint="0.59999389629810485"/>
        <bgColor indexed="64"/>
      </patternFill>
    </fill>
    <fill>
      <patternFill patternType="solid">
        <fgColor theme="0"/>
        <bgColor indexed="9"/>
      </patternFill>
    </fill>
    <fill>
      <patternFill patternType="solid">
        <fgColor rgb="FFC00000"/>
        <bgColor indexed="64"/>
      </patternFill>
    </fill>
    <fill>
      <patternFill patternType="solid">
        <fgColor theme="8" tint="0.79998168889431442"/>
        <bgColor indexed="64"/>
      </patternFill>
    </fill>
    <fill>
      <patternFill patternType="solid">
        <fgColor rgb="FFFFFF99"/>
        <bgColor indexed="9"/>
      </patternFill>
    </fill>
    <fill>
      <patternFill patternType="darkTrellis">
        <bgColor auto="1"/>
      </patternFill>
    </fill>
    <fill>
      <patternFill patternType="darkTrellis">
        <fgColor auto="1"/>
        <bgColor auto="1"/>
      </patternFill>
    </fill>
    <fill>
      <patternFill patternType="solid">
        <fgColor theme="0" tint="-0.14999847407452621"/>
        <bgColor indexed="64"/>
      </patternFill>
    </fill>
    <fill>
      <patternFill patternType="lightUp">
        <bgColor rgb="FFFFFFFF"/>
      </patternFill>
    </fill>
    <fill>
      <patternFill patternType="solid">
        <fgColor theme="8" tint="0.59999389629810485"/>
        <bgColor indexed="64"/>
      </patternFill>
    </fill>
    <fill>
      <patternFill patternType="solid">
        <fgColor theme="5" tint="0.79998168889431442"/>
        <bgColor indexed="64"/>
      </patternFill>
    </fill>
    <fill>
      <patternFill patternType="lightTrellis">
        <bgColor theme="0" tint="-0.24994659260841701"/>
      </patternFill>
    </fill>
    <fill>
      <patternFill patternType="solid">
        <fgColor theme="0" tint="-0.499984740745262"/>
        <bgColor indexed="64"/>
      </patternFill>
    </fill>
    <fill>
      <patternFill patternType="darkGrid">
        <bgColor theme="0"/>
      </patternFill>
    </fill>
    <fill>
      <patternFill patternType="solid">
        <fgColor rgb="FFFF0000"/>
        <bgColor indexed="64"/>
      </patternFill>
    </fill>
    <fill>
      <patternFill patternType="solid">
        <fgColor theme="0" tint="-0.34998626667073579"/>
        <bgColor indexed="64"/>
      </patternFill>
    </fill>
    <fill>
      <patternFill patternType="solid">
        <fgColor rgb="FFFFFFFF"/>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EB9C"/>
      </patternFill>
    </fill>
  </fills>
  <borders count="528">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right style="medium">
        <color indexed="64"/>
      </right>
      <top/>
      <bottom style="thin">
        <color indexed="64"/>
      </bottom>
      <diagonal/>
    </border>
    <border>
      <left style="medium">
        <color theme="3" tint="-0.24994659260841701"/>
      </left>
      <right/>
      <top style="medium">
        <color theme="3" tint="-0.24994659260841701"/>
      </top>
      <bottom/>
      <diagonal/>
    </border>
    <border>
      <left/>
      <right/>
      <top style="medium">
        <color theme="3" tint="-0.24994659260841701"/>
      </top>
      <bottom/>
      <diagonal/>
    </border>
    <border>
      <left/>
      <right style="medium">
        <color theme="3" tint="-0.24994659260841701"/>
      </right>
      <top style="medium">
        <color theme="3" tint="-0.24994659260841701"/>
      </top>
      <bottom/>
      <diagonal/>
    </border>
    <border>
      <left style="medium">
        <color theme="3" tint="-0.24994659260841701"/>
      </left>
      <right/>
      <top/>
      <bottom/>
      <diagonal/>
    </border>
    <border>
      <left/>
      <right style="medium">
        <color theme="3" tint="-0.24994659260841701"/>
      </right>
      <top/>
      <bottom/>
      <diagonal/>
    </border>
    <border>
      <left style="medium">
        <color theme="3" tint="-0.24994659260841701"/>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style="thin">
        <color theme="0" tint="-0.14996795556505021"/>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top/>
      <bottom style="thin">
        <color indexed="64"/>
      </bottom>
      <diagonal/>
    </border>
    <border>
      <left/>
      <right/>
      <top/>
      <bottom style="medium">
        <color theme="5" tint="-0.499984740745262"/>
      </bottom>
      <diagonal/>
    </border>
    <border>
      <left style="thin">
        <color indexed="64"/>
      </left>
      <right style="medium">
        <color indexed="64"/>
      </right>
      <top style="thin">
        <color indexed="64"/>
      </top>
      <bottom style="thin">
        <color indexed="64"/>
      </bottom>
      <diagonal/>
    </border>
    <border>
      <left style="medium">
        <color indexed="64"/>
      </left>
      <right/>
      <top/>
      <bottom style="thin">
        <color theme="0" tint="-0.24994659260841701"/>
      </bottom>
      <diagonal/>
    </border>
    <border>
      <left/>
      <right/>
      <top/>
      <bottom style="thin">
        <color theme="0" tint="-0.24994659260841701"/>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thin">
        <color theme="0" tint="-0.24994659260841701"/>
      </bottom>
      <diagonal/>
    </border>
    <border>
      <left style="thin">
        <color indexed="64"/>
      </left>
      <right style="thin">
        <color theme="0" tint="-0.24994659260841701"/>
      </right>
      <top style="thin">
        <color indexed="64"/>
      </top>
      <bottom style="medium">
        <color indexed="64"/>
      </bottom>
      <diagonal/>
    </border>
    <border>
      <left style="thin">
        <color theme="0" tint="-0.14996795556505021"/>
      </left>
      <right/>
      <top style="thin">
        <color theme="0" tint="-0.14993743705557422"/>
      </top>
      <bottom style="medium">
        <color indexed="64"/>
      </bottom>
      <diagonal/>
    </border>
    <border>
      <left style="medium">
        <color indexed="64"/>
      </left>
      <right/>
      <top style="thin">
        <color indexed="64"/>
      </top>
      <bottom style="medium">
        <color indexed="64"/>
      </bottom>
      <diagonal/>
    </border>
    <border>
      <left style="thin">
        <color indexed="64"/>
      </left>
      <right/>
      <top style="thin">
        <color theme="0" tint="-0.24994659260841701"/>
      </top>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theme="0" tint="-0.24994659260841701"/>
      </left>
      <right/>
      <top style="thin">
        <color theme="0" tint="-0.24994659260841701"/>
      </top>
      <bottom style="medium">
        <color indexed="64"/>
      </bottom>
      <diagonal/>
    </border>
    <border>
      <left style="thin">
        <color theme="0" tint="-0.14996795556505021"/>
      </left>
      <right/>
      <top style="thin">
        <color indexed="64"/>
      </top>
      <bottom style="medium">
        <color indexed="64"/>
      </bottom>
      <diagonal/>
    </border>
    <border>
      <left style="thin">
        <color indexed="64"/>
      </left>
      <right/>
      <top style="thin">
        <color theme="0" tint="-0.24994659260841701"/>
      </top>
      <bottom style="thin">
        <color indexed="64"/>
      </bottom>
      <diagonal/>
    </border>
    <border>
      <left style="thin">
        <color indexed="64"/>
      </left>
      <right style="medium">
        <color auto="1"/>
      </right>
      <top style="thin">
        <color indexed="64"/>
      </top>
      <bottom/>
      <diagonal/>
    </border>
    <border>
      <left style="thin">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style="thin">
        <color theme="0" tint="-0.24994659260841701"/>
      </left>
      <right style="medium">
        <color auto="1"/>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theme="3" tint="-0.499984740745262"/>
      </left>
      <right/>
      <top/>
      <bottom style="medium">
        <color theme="3" tint="-0.499984740745262"/>
      </bottom>
      <diagonal/>
    </border>
    <border>
      <left/>
      <right/>
      <top/>
      <bottom style="medium">
        <color theme="3" tint="-0.499984740745262"/>
      </bottom>
      <diagonal/>
    </border>
    <border>
      <left/>
      <right style="medium">
        <color theme="3" tint="-0.499984740745262"/>
      </right>
      <top/>
      <bottom style="medium">
        <color theme="3" tint="-0.499984740745262"/>
      </bottom>
      <diagonal/>
    </border>
    <border>
      <left style="medium">
        <color theme="3" tint="-0.499984740745262"/>
      </left>
      <right/>
      <top style="medium">
        <color theme="3" tint="-0.499984740745262"/>
      </top>
      <bottom/>
      <diagonal/>
    </border>
    <border>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top/>
      <bottom/>
      <diagonal/>
    </border>
    <border>
      <left/>
      <right style="medium">
        <color theme="3" tint="-0.499984740745262"/>
      </right>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auto="1"/>
      </top>
      <bottom style="medium">
        <color indexed="64"/>
      </bottom>
      <diagonal/>
    </border>
    <border>
      <left style="thin">
        <color theme="0" tint="-0.24994659260841701"/>
      </left>
      <right/>
      <top style="thin">
        <color auto="1"/>
      </top>
      <bottom style="medium">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double">
        <color auto="1"/>
      </left>
      <right/>
      <top/>
      <bottom/>
      <diagonal/>
    </border>
    <border>
      <left style="medium">
        <color indexed="64"/>
      </left>
      <right/>
      <top style="thin">
        <color indexed="64"/>
      </top>
      <bottom style="thin">
        <color indexed="64"/>
      </bottom>
      <diagonal/>
    </border>
    <border>
      <left/>
      <right style="medium">
        <color theme="3" tint="-0.24994659260841701"/>
      </right>
      <top style="medium">
        <color theme="3" tint="-0.499984740745262"/>
      </top>
      <bottom/>
      <diagonal/>
    </border>
    <border>
      <left style="thin">
        <color indexed="64"/>
      </left>
      <right style="medium">
        <color indexed="64"/>
      </right>
      <top style="thin">
        <color auto="1"/>
      </top>
      <bottom style="medium">
        <color indexed="64"/>
      </bottom>
      <diagonal/>
    </border>
    <border>
      <left style="thin">
        <color indexed="64"/>
      </left>
      <right style="thin">
        <color theme="0" tint="-0.24994659260841701"/>
      </right>
      <top style="medium">
        <color indexed="64"/>
      </top>
      <bottom style="medium">
        <color indexed="64"/>
      </bottom>
      <diagonal/>
    </border>
    <border>
      <left style="thin">
        <color indexed="64"/>
      </left>
      <right style="thin">
        <color theme="0" tint="-0.24994659260841701"/>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theme="3" tint="-0.24994659260841701"/>
      </left>
      <right style="medium">
        <color indexed="64"/>
      </right>
      <top/>
      <bottom/>
      <diagonal/>
    </border>
    <border>
      <left style="medium">
        <color indexed="64"/>
      </left>
      <right style="medium">
        <color theme="3" tint="-0.24994659260841701"/>
      </right>
      <top/>
      <bottom/>
      <diagonal/>
    </border>
    <border>
      <left style="medium">
        <color indexed="64"/>
      </left>
      <right style="thin">
        <color theme="0" tint="-0.24994659260841701"/>
      </right>
      <top/>
      <bottom style="thin">
        <color indexed="64"/>
      </bottom>
      <diagonal/>
    </border>
    <border>
      <left style="thin">
        <color indexed="64"/>
      </left>
      <right style="medium">
        <color indexed="64"/>
      </right>
      <top/>
      <bottom style="thin">
        <color theme="0" tint="-0.24994659260841701"/>
      </bottom>
      <diagonal/>
    </border>
    <border>
      <left style="thick">
        <color indexed="64"/>
      </left>
      <right/>
      <top style="thin">
        <color theme="0" tint="-0.24994659260841701"/>
      </top>
      <bottom style="thin">
        <color theme="0" tint="-0.24994659260841701"/>
      </bottom>
      <diagonal/>
    </border>
    <border>
      <left/>
      <right style="medium">
        <color indexed="64"/>
      </right>
      <top style="medium">
        <color indexed="64"/>
      </top>
      <bottom style="thin">
        <color theme="0" tint="-0.24994659260841701"/>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0" tint="-0.24994659260841701"/>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right/>
      <top style="medium">
        <color auto="1"/>
      </top>
      <bottom style="medium">
        <color theme="3" tint="-0.499984740745262"/>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auto="1"/>
      </left>
      <right/>
      <top style="medium">
        <color auto="1"/>
      </top>
      <bottom style="medium">
        <color auto="1"/>
      </bottom>
      <diagonal/>
    </border>
    <border>
      <left style="thin">
        <color theme="0" tint="-0.24994659260841701"/>
      </left>
      <right style="thin">
        <color theme="0" tint="-0.24994659260841701"/>
      </right>
      <top style="medium">
        <color indexed="64"/>
      </top>
      <bottom/>
      <diagonal/>
    </border>
    <border>
      <left style="thin">
        <color theme="0" tint="-0.24994659260841701"/>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theme="0" tint="-0.24994659260841701"/>
      </right>
      <top style="medium">
        <color indexed="64"/>
      </top>
      <bottom/>
      <diagonal/>
    </border>
    <border>
      <left style="medium">
        <color indexed="18"/>
      </left>
      <right/>
      <top/>
      <bottom/>
      <diagonal/>
    </border>
    <border>
      <left/>
      <right style="medium">
        <color indexed="18"/>
      </right>
      <top/>
      <bottom/>
      <diagonal/>
    </border>
    <border>
      <left/>
      <right/>
      <top/>
      <bottom style="double">
        <color indexed="64"/>
      </bottom>
      <diagonal/>
    </border>
    <border>
      <left style="thin">
        <color indexed="22"/>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hair">
        <color indexed="64"/>
      </left>
      <right style="hair">
        <color indexed="64"/>
      </right>
      <top style="hair">
        <color indexed="64"/>
      </top>
      <bottom/>
      <diagonal/>
    </border>
    <border>
      <left/>
      <right/>
      <top/>
      <bottom style="hair">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medium">
        <color indexed="64"/>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medium">
        <color indexed="64"/>
      </right>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style="medium">
        <color indexed="64"/>
      </right>
      <top/>
      <bottom style="thin">
        <color theme="0" tint="-0.14996795556505021"/>
      </bottom>
      <diagonal/>
    </border>
    <border>
      <left/>
      <right/>
      <top style="medium">
        <color auto="1"/>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thin">
        <color indexed="22"/>
      </left>
      <right style="medium">
        <color indexed="64"/>
      </right>
      <top style="double">
        <color indexed="64"/>
      </top>
      <bottom style="medium">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right style="medium">
        <color indexed="64"/>
      </right>
      <top/>
      <bottom style="double">
        <color indexed="64"/>
      </bottom>
      <diagonal/>
    </border>
    <border>
      <left style="medium">
        <color indexed="64"/>
      </left>
      <right style="medium">
        <color auto="1"/>
      </right>
      <top style="medium">
        <color indexed="64"/>
      </top>
      <bottom style="double">
        <color indexed="64"/>
      </bottom>
      <diagonal/>
    </border>
    <border>
      <left style="medium">
        <color indexed="64"/>
      </left>
      <right style="medium">
        <color indexed="64"/>
      </right>
      <top style="hair">
        <color theme="0" tint="-0.14993743705557422"/>
      </top>
      <bottom style="medium">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theme="0" tint="-0.14996795556505021"/>
      </left>
      <right style="double">
        <color indexed="64"/>
      </right>
      <top style="double">
        <color indexed="64"/>
      </top>
      <bottom style="double">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double">
        <color indexed="64"/>
      </left>
      <right style="thin">
        <color theme="0" tint="-0.14996795556505021"/>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theme="0" tint="-0.24994659260841701"/>
      </bottom>
      <diagonal/>
    </border>
    <border>
      <left/>
      <right style="hair">
        <color indexed="64"/>
      </right>
      <top style="thin">
        <color indexed="64"/>
      </top>
      <bottom style="thin">
        <color theme="0" tint="-0.24994659260841701"/>
      </bottom>
      <diagonal/>
    </border>
    <border>
      <left/>
      <right style="hair">
        <color indexed="64"/>
      </right>
      <top style="thin">
        <color theme="0" tint="-0.24994659260841701"/>
      </top>
      <bottom style="thin">
        <color theme="0" tint="-0.24994659260841701"/>
      </bottom>
      <diagonal/>
    </border>
    <border>
      <left style="medium">
        <color indexed="64"/>
      </left>
      <right/>
      <top style="medium">
        <color indexed="64"/>
      </top>
      <bottom style="thin">
        <color theme="3" tint="0.39994506668294322"/>
      </bottom>
      <diagonal/>
    </border>
    <border>
      <left style="thin">
        <color theme="0" tint="-0.14993743705557422"/>
      </left>
      <right/>
      <top style="medium">
        <color indexed="64"/>
      </top>
      <bottom style="thin">
        <color theme="3" tint="0.39994506668294322"/>
      </bottom>
      <diagonal/>
    </border>
    <border>
      <left/>
      <right/>
      <top style="medium">
        <color indexed="64"/>
      </top>
      <bottom style="thin">
        <color theme="3" tint="0.39994506668294322"/>
      </bottom>
      <diagonal/>
    </border>
    <border>
      <left/>
      <right style="medium">
        <color indexed="64"/>
      </right>
      <top style="medium">
        <color indexed="64"/>
      </top>
      <bottom style="thin">
        <color theme="3" tint="0.39994506668294322"/>
      </bottom>
      <diagonal/>
    </border>
    <border>
      <left style="medium">
        <color indexed="64"/>
      </left>
      <right/>
      <top style="thin">
        <color theme="3" tint="0.39994506668294322"/>
      </top>
      <bottom style="thin">
        <color theme="3" tint="0.39994506668294322"/>
      </bottom>
      <diagonal/>
    </border>
    <border>
      <left style="thin">
        <color theme="0" tint="-0.14996795556505021"/>
      </left>
      <right/>
      <top style="thin">
        <color theme="3" tint="0.39994506668294322"/>
      </top>
      <bottom style="thin">
        <color theme="3" tint="0.39994506668294322"/>
      </bottom>
      <diagonal/>
    </border>
    <border>
      <left style="thin">
        <color theme="0" tint="-0.14993743705557422"/>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right style="medium">
        <color indexed="64"/>
      </right>
      <top style="thin">
        <color theme="3" tint="0.39994506668294322"/>
      </top>
      <bottom style="thin">
        <color theme="3" tint="0.39994506668294322"/>
      </bottom>
      <diagonal/>
    </border>
    <border>
      <left style="medium">
        <color indexed="64"/>
      </left>
      <right/>
      <top style="thin">
        <color theme="3" tint="0.39994506668294322"/>
      </top>
      <bottom/>
      <diagonal/>
    </border>
    <border>
      <left style="thin">
        <color theme="0" tint="-0.14996795556505021"/>
      </left>
      <right/>
      <top style="thin">
        <color theme="3" tint="0.39994506668294322"/>
      </top>
      <bottom/>
      <diagonal/>
    </border>
    <border>
      <left/>
      <right/>
      <top style="thin">
        <color theme="3" tint="0.39994506668294322"/>
      </top>
      <bottom/>
      <diagonal/>
    </border>
    <border>
      <left style="medium">
        <color indexed="64"/>
      </left>
      <right style="medium">
        <color indexed="64"/>
      </right>
      <top style="thin">
        <color theme="3" tint="0.39994506668294322"/>
      </top>
      <bottom style="thin">
        <color theme="3" tint="0.39994506668294322"/>
      </bottom>
      <diagonal/>
    </border>
    <border>
      <left style="thin">
        <color theme="0" tint="-0.14993743705557422"/>
      </left>
      <right style="thin">
        <color theme="0" tint="-0.14993743705557422"/>
      </right>
      <top style="medium">
        <color indexed="64"/>
      </top>
      <bottom style="thin">
        <color theme="3" tint="0.39994506668294322"/>
      </bottom>
      <diagonal/>
    </border>
    <border>
      <left style="thin">
        <color theme="0" tint="-0.14993743705557422"/>
      </left>
      <right style="thin">
        <color theme="0" tint="-0.14990691854609822"/>
      </right>
      <top style="medium">
        <color indexed="64"/>
      </top>
      <bottom style="thin">
        <color theme="3" tint="0.39994506668294322"/>
      </bottom>
      <diagonal/>
    </border>
    <border>
      <left style="thin">
        <color theme="0" tint="-0.14993743705557422"/>
      </left>
      <right style="thin">
        <color theme="0" tint="-0.14993743705557422"/>
      </right>
      <top style="thin">
        <color theme="3" tint="0.39994506668294322"/>
      </top>
      <bottom style="thin">
        <color theme="3" tint="0.39994506668294322"/>
      </bottom>
      <diagonal/>
    </border>
    <border>
      <left style="thin">
        <color theme="0" tint="-0.149937437055574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0691854609822"/>
      </right>
      <top style="thin">
        <color theme="3" tint="0.39994506668294322"/>
      </top>
      <bottom style="thin">
        <color theme="3" tint="0.39994506668294322"/>
      </bottom>
      <diagonal/>
    </border>
    <border>
      <left style="thin">
        <color theme="0" tint="-0.14990691854609822"/>
      </left>
      <right style="thin">
        <color theme="0" tint="-0.14993743705557422"/>
      </right>
      <top style="thin">
        <color theme="3" tint="0.39994506668294322"/>
      </top>
      <bottom style="thin">
        <color theme="3" tint="0.39994506668294322"/>
      </bottom>
      <diagonal/>
    </border>
    <border>
      <left style="thin">
        <color theme="0" tint="-0.14993743705557422"/>
      </left>
      <right style="medium">
        <color indexed="64"/>
      </right>
      <top style="thin">
        <color theme="3" tint="0.39994506668294322"/>
      </top>
      <bottom style="thin">
        <color theme="3" tint="0.39994506668294322"/>
      </bottom>
      <diagonal/>
    </border>
    <border>
      <left style="thin">
        <color theme="0" tint="-0.14990691854609822"/>
      </left>
      <right style="thin">
        <color theme="0" tint="-0.24994659260841701"/>
      </right>
      <top style="medium">
        <color indexed="64"/>
      </top>
      <bottom style="thin">
        <color theme="3" tint="0.39994506668294322"/>
      </bottom>
      <diagonal/>
    </border>
    <border>
      <left style="thin">
        <color theme="0" tint="-0.24994659260841701"/>
      </left>
      <right/>
      <top style="thin">
        <color theme="3" tint="0.39994506668294322"/>
      </top>
      <bottom style="thin">
        <color theme="3" tint="0.39994506668294322"/>
      </bottom>
      <diagonal/>
    </border>
    <border>
      <left style="thin">
        <color theme="0" tint="-0.14990691854609822"/>
      </left>
      <right style="thin">
        <color theme="0" tint="-0.24994659260841701"/>
      </right>
      <top style="thin">
        <color theme="3" tint="0.39994506668294322"/>
      </top>
      <bottom style="thin">
        <color theme="3" tint="0.39994506668294322"/>
      </bottom>
      <diagonal/>
    </border>
    <border>
      <left style="thin">
        <color theme="0" tint="-0.24994659260841701"/>
      </left>
      <right style="medium">
        <color indexed="64"/>
      </right>
      <top style="thin">
        <color theme="3" tint="0.39994506668294322"/>
      </top>
      <bottom style="thin">
        <color theme="3" tint="0.39994506668294322"/>
      </bottom>
      <diagonal/>
    </border>
    <border>
      <left/>
      <right style="thin">
        <color theme="0" tint="-0.24994659260841701"/>
      </right>
      <top style="medium">
        <color indexed="64"/>
      </top>
      <bottom/>
      <diagonal/>
    </border>
    <border>
      <left style="thin">
        <color indexed="64"/>
      </left>
      <right style="thin">
        <color theme="0" tint="-0.24994659260841701"/>
      </right>
      <top style="medium">
        <color indexed="64"/>
      </top>
      <bottom style="thin">
        <color theme="3" tint="0.39994506668294322"/>
      </bottom>
      <diagonal/>
    </border>
    <border>
      <left style="thin">
        <color indexed="64"/>
      </left>
      <right style="medium">
        <color indexed="64"/>
      </right>
      <top style="medium">
        <color indexed="64"/>
      </top>
      <bottom style="thin">
        <color theme="3" tint="0.39994506668294322"/>
      </bottom>
      <diagonal/>
    </border>
    <border>
      <left style="thin">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theme="3" tint="0.39994506668294322"/>
      </bottom>
      <diagonal/>
    </border>
    <border>
      <left style="thin">
        <color indexed="64"/>
      </left>
      <right style="medium">
        <color indexed="64"/>
      </right>
      <top style="thin">
        <color theme="3" tint="0.39994506668294322"/>
      </top>
      <bottom style="thin">
        <color theme="3" tint="0.39994506668294322"/>
      </bottom>
      <diagonal/>
    </border>
    <border>
      <left style="thin">
        <color indexed="64"/>
      </left>
      <right style="thin">
        <color theme="0" tint="-0.24994659260841701"/>
      </right>
      <top style="thin">
        <color indexed="64"/>
      </top>
      <bottom style="thin">
        <color theme="3" tint="0.39994506668294322"/>
      </bottom>
      <diagonal/>
    </border>
    <border>
      <left style="thin">
        <color theme="0" tint="-0.24994659260841701"/>
      </left>
      <right style="thin">
        <color theme="0" tint="-0.24994659260841701"/>
      </right>
      <top style="thin">
        <color indexed="64"/>
      </top>
      <bottom style="thin">
        <color theme="3" tint="0.39994506668294322"/>
      </bottom>
      <diagonal/>
    </border>
    <border>
      <left style="thin">
        <color theme="0" tint="-0.24994659260841701"/>
      </left>
      <right/>
      <top style="thin">
        <color indexed="64"/>
      </top>
      <bottom style="thin">
        <color theme="3" tint="0.39994506668294322"/>
      </bottom>
      <diagonal/>
    </border>
    <border>
      <left style="thin">
        <color indexed="64"/>
      </left>
      <right style="medium">
        <color indexed="64"/>
      </right>
      <top style="thin">
        <color indexed="64"/>
      </top>
      <bottom style="thin">
        <color theme="3" tint="0.39994506668294322"/>
      </bottom>
      <diagonal/>
    </border>
    <border>
      <left style="thin">
        <color indexed="64"/>
      </left>
      <right style="thin">
        <color theme="0" tint="-0.24994659260841701"/>
      </right>
      <top style="thin">
        <color theme="3" tint="0.39994506668294322"/>
      </top>
      <bottom/>
      <diagonal/>
    </border>
    <border>
      <left style="thin">
        <color theme="0" tint="-0.24994659260841701"/>
      </left>
      <right style="thin">
        <color theme="0" tint="-0.24994659260841701"/>
      </right>
      <top style="thin">
        <color theme="3" tint="0.39994506668294322"/>
      </top>
      <bottom/>
      <diagonal/>
    </border>
    <border>
      <left style="thin">
        <color theme="0" tint="-0.24994659260841701"/>
      </left>
      <right/>
      <top style="thin">
        <color theme="3" tint="0.39994506668294322"/>
      </top>
      <bottom/>
      <diagonal/>
    </border>
    <border>
      <left style="thin">
        <color indexed="64"/>
      </left>
      <right style="medium">
        <color indexed="64"/>
      </right>
      <top style="thin">
        <color theme="3" tint="0.39994506668294322"/>
      </top>
      <bottom style="double">
        <color auto="1"/>
      </bottom>
      <diagonal/>
    </border>
    <border>
      <left style="thin">
        <color indexed="64"/>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style="thin">
        <color theme="3" tint="0.39994506668294322"/>
      </top>
      <bottom style="medium">
        <color indexed="64"/>
      </bottom>
      <diagonal/>
    </border>
    <border>
      <left style="thin">
        <color theme="0" tint="-0.24994659260841701"/>
      </left>
      <right style="thin">
        <color theme="0" tint="-0.24994659260841701"/>
      </right>
      <top/>
      <bottom style="thin">
        <color theme="3" tint="0.39994506668294322"/>
      </bottom>
      <diagonal/>
    </border>
    <border>
      <left style="thin">
        <color theme="0" tint="-0.24994659260841701"/>
      </left>
      <right/>
      <top/>
      <bottom style="thin">
        <color theme="3" tint="0.39994506668294322"/>
      </bottom>
      <diagonal/>
    </border>
    <border>
      <left style="medium">
        <color indexed="64"/>
      </left>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diagonal/>
    </border>
    <border>
      <left style="thin">
        <color indexed="64"/>
      </left>
      <right style="thin">
        <color theme="0" tint="-0.24994659260841701"/>
      </right>
      <top style="thin">
        <color theme="3" tint="0.39994506668294322"/>
      </top>
      <bottom style="thin">
        <color theme="0" tint="-0.24994659260841701"/>
      </bottom>
      <diagonal/>
    </border>
    <border>
      <left style="medium">
        <color indexed="64"/>
      </left>
      <right style="thin">
        <color indexed="64"/>
      </right>
      <top style="thin">
        <color theme="3" tint="0.39994506668294322"/>
      </top>
      <bottom style="medium">
        <color indexed="64"/>
      </bottom>
      <diagonal/>
    </border>
    <border>
      <left style="thin">
        <color theme="0" tint="-0.24994659260841701"/>
      </left>
      <right style="thin">
        <color indexed="64"/>
      </right>
      <top style="medium">
        <color indexed="64"/>
      </top>
      <bottom style="thin">
        <color theme="3" tint="0.39994506668294322"/>
      </bottom>
      <diagonal/>
    </border>
    <border>
      <left style="thin">
        <color theme="0" tint="-0.24994659260841701"/>
      </left>
      <right style="thin">
        <color indexed="64"/>
      </right>
      <top style="thin">
        <color theme="3" tint="0.39994506668294322"/>
      </top>
      <bottom style="thin">
        <color theme="3" tint="0.39994506668294322"/>
      </bottom>
      <diagonal/>
    </border>
    <border>
      <left style="thin">
        <color indexed="64"/>
      </left>
      <right style="thin">
        <color theme="0" tint="-0.24994659260841701"/>
      </right>
      <top/>
      <bottom style="thin">
        <color indexed="64"/>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theme="3" tint="0.39994506668294322"/>
      </bottom>
      <diagonal/>
    </border>
    <border>
      <left style="thin">
        <color theme="0" tint="-0.24994659260841701"/>
      </left>
      <right style="thin">
        <color indexed="64"/>
      </right>
      <top style="thin">
        <color theme="3" tint="0.39994506668294322"/>
      </top>
      <bottom style="medium">
        <color indexed="64"/>
      </bottom>
      <diagonal/>
    </border>
    <border>
      <left style="thin">
        <color theme="0" tint="-0.24994659260841701"/>
      </left>
      <right/>
      <top style="thin">
        <color theme="3" tint="0.39994506668294322"/>
      </top>
      <bottom style="medium">
        <color indexed="64"/>
      </bottom>
      <diagonal/>
    </border>
    <border>
      <left style="medium">
        <color indexed="64"/>
      </left>
      <right style="thin">
        <color theme="0" tint="-0.24994659260841701"/>
      </right>
      <top style="thin">
        <color theme="0" tint="-0.24994659260841701"/>
      </top>
      <bottom style="thin">
        <color theme="3" tint="0.39994506668294322"/>
      </bottom>
      <diagonal/>
    </border>
    <border>
      <left style="thin">
        <color theme="0" tint="-0.24994659260841701"/>
      </left>
      <right/>
      <top style="thin">
        <color theme="0" tint="-0.24994659260841701"/>
      </top>
      <bottom style="thin">
        <color theme="3" tint="0.39994506668294322"/>
      </bottom>
      <diagonal/>
    </border>
    <border>
      <left style="thin">
        <color theme="0" tint="-0.24994659260841701"/>
      </left>
      <right style="medium">
        <color indexed="64"/>
      </right>
      <top style="thin">
        <color theme="0" tint="-0.24994659260841701"/>
      </top>
      <bottom style="thin">
        <color theme="3" tint="0.39994506668294322"/>
      </bottom>
      <diagonal/>
    </border>
    <border>
      <left style="thin">
        <color theme="0" tint="-0.24994659260841701"/>
      </left>
      <right/>
      <top style="thin">
        <color theme="3" tint="0.39994506668294322"/>
      </top>
      <bottom style="thin">
        <color theme="0" tint="-0.24994659260841701"/>
      </bottom>
      <diagonal/>
    </border>
    <border>
      <left style="thin">
        <color theme="0" tint="-0.24994659260841701"/>
      </left>
      <right style="medium">
        <color indexed="64"/>
      </right>
      <top style="thin">
        <color theme="3" tint="0.39994506668294322"/>
      </top>
      <bottom style="thin">
        <color theme="0" tint="-0.24994659260841701"/>
      </bottom>
      <diagonal/>
    </border>
    <border>
      <left style="thin">
        <color indexed="64"/>
      </left>
      <right/>
      <top style="thin">
        <color indexed="64"/>
      </top>
      <bottom style="thin">
        <color theme="3" tint="0.39994506668294322"/>
      </bottom>
      <diagonal/>
    </border>
    <border>
      <left/>
      <right/>
      <top style="thin">
        <color indexed="64"/>
      </top>
      <bottom style="thin">
        <color theme="3" tint="0.39994506668294322"/>
      </bottom>
      <diagonal/>
    </border>
    <border>
      <left/>
      <right style="thin">
        <color indexed="64"/>
      </right>
      <top style="thin">
        <color indexed="64"/>
      </top>
      <bottom style="thin">
        <color theme="3" tint="0.39994506668294322"/>
      </bottom>
      <diagonal/>
    </border>
    <border>
      <left style="thin">
        <color indexed="64"/>
      </left>
      <right/>
      <top style="thin">
        <color theme="3" tint="0.39994506668294322"/>
      </top>
      <bottom style="thin">
        <color indexed="64"/>
      </bottom>
      <diagonal/>
    </border>
    <border>
      <left/>
      <right/>
      <top style="thin">
        <color theme="3" tint="0.39994506668294322"/>
      </top>
      <bottom style="thin">
        <color indexed="64"/>
      </bottom>
      <diagonal/>
    </border>
    <border>
      <left/>
      <right style="thin">
        <color indexed="64"/>
      </right>
      <top style="thin">
        <color theme="3" tint="0.39994506668294322"/>
      </top>
      <bottom style="thin">
        <color indexed="64"/>
      </bottom>
      <diagonal/>
    </border>
    <border>
      <left style="medium">
        <color indexed="64"/>
      </left>
      <right style="thin">
        <color theme="0" tint="-0.14996795556505021"/>
      </right>
      <top/>
      <bottom style="thin">
        <color theme="3" tint="0.39994506668294322"/>
      </bottom>
      <diagonal/>
    </border>
    <border>
      <left style="thin">
        <color theme="0" tint="-0.14996795556505021"/>
      </left>
      <right style="thin">
        <color theme="0" tint="-0.14996795556505021"/>
      </right>
      <top/>
      <bottom style="thin">
        <color theme="3" tint="0.39994506668294322"/>
      </bottom>
      <diagonal/>
    </border>
    <border>
      <left style="thin">
        <color theme="0" tint="-0.14996795556505021"/>
      </left>
      <right style="medium">
        <color indexed="64"/>
      </right>
      <top/>
      <bottom style="thin">
        <color theme="3" tint="0.39994506668294322"/>
      </bottom>
      <diagonal/>
    </border>
    <border>
      <left style="medium">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theme="0" tint="-0.14996795556505021"/>
      </right>
      <top style="thin">
        <color theme="3" tint="0.39994506668294322"/>
      </top>
      <bottom style="thin">
        <color theme="3" tint="0.39994506668294322"/>
      </bottom>
      <diagonal/>
    </border>
    <border>
      <left style="thin">
        <color theme="0" tint="-0.14996795556505021"/>
      </left>
      <right style="medium">
        <color indexed="64"/>
      </right>
      <top style="thin">
        <color theme="3" tint="0.39994506668294322"/>
      </top>
      <bottom style="thin">
        <color theme="3" tint="0.39994506668294322"/>
      </bottom>
      <diagonal/>
    </border>
    <border>
      <left style="medium">
        <color indexed="64"/>
      </left>
      <right style="thin">
        <color theme="0" tint="-0.14996795556505021"/>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3" tint="0.39994506668294322"/>
      </top>
      <bottom style="thin">
        <color theme="0" tint="-0.14996795556505021"/>
      </bottom>
      <diagonal/>
    </border>
    <border>
      <left style="thin">
        <color theme="0" tint="-0.14996795556505021"/>
      </left>
      <right style="medium">
        <color indexed="64"/>
      </right>
      <top style="thin">
        <color theme="3" tint="0.39994506668294322"/>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3" tint="0.39994506668294322"/>
      </bottom>
      <diagonal/>
    </border>
    <border>
      <left style="thin">
        <color theme="0" tint="-0.14996795556505021"/>
      </left>
      <right style="medium">
        <color indexed="64"/>
      </right>
      <top style="thin">
        <color theme="0" tint="-0.14996795556505021"/>
      </top>
      <bottom style="thin">
        <color theme="3" tint="0.39994506668294322"/>
      </bottom>
      <diagonal/>
    </border>
    <border>
      <left style="medium">
        <color indexed="64"/>
      </left>
      <right style="thin">
        <color theme="0" tint="-0.14996795556505021"/>
      </right>
      <top style="thin">
        <color theme="3" tint="0.39994506668294322"/>
      </top>
      <bottom style="thin">
        <color indexed="64"/>
      </bottom>
      <diagonal/>
    </border>
    <border>
      <left style="thin">
        <color theme="0" tint="-0.14996795556505021"/>
      </left>
      <right style="thin">
        <color theme="0" tint="-0.14996795556505021"/>
      </right>
      <top style="thin">
        <color theme="3" tint="0.39994506668294322"/>
      </top>
      <bottom style="thin">
        <color indexed="64"/>
      </bottom>
      <diagonal/>
    </border>
    <border>
      <left style="thin">
        <color theme="0" tint="-0.14996795556505021"/>
      </left>
      <right style="medium">
        <color indexed="64"/>
      </right>
      <top style="thin">
        <color theme="3" tint="0.39994506668294322"/>
      </top>
      <bottom style="thin">
        <color indexed="64"/>
      </bottom>
      <diagonal/>
    </border>
    <border>
      <left style="medium">
        <color indexed="64"/>
      </left>
      <right style="thin">
        <color theme="0" tint="-0.24994659260841701"/>
      </right>
      <top/>
      <bottom style="thin">
        <color theme="3" tint="0.39994506668294322"/>
      </bottom>
      <diagonal/>
    </border>
    <border>
      <left style="thin">
        <color theme="0" tint="-0.24994659260841701"/>
      </left>
      <right style="medium">
        <color indexed="64"/>
      </right>
      <top/>
      <bottom style="thin">
        <color theme="3" tint="0.39994506668294322"/>
      </bottom>
      <diagonal/>
    </border>
    <border>
      <left style="medium">
        <color indexed="64"/>
      </left>
      <right style="thin">
        <color theme="0" tint="-0.24994659260841701"/>
      </right>
      <top style="thin">
        <color theme="3" tint="0.39994506668294322"/>
      </top>
      <bottom style="double">
        <color indexed="64"/>
      </bottom>
      <diagonal/>
    </border>
    <border>
      <left style="thin">
        <color theme="0" tint="-0.24994659260841701"/>
      </left>
      <right style="thin">
        <color theme="0" tint="-0.24994659260841701"/>
      </right>
      <top style="thin">
        <color theme="3" tint="0.39994506668294322"/>
      </top>
      <bottom style="double">
        <color indexed="64"/>
      </bottom>
      <diagonal/>
    </border>
    <border>
      <left style="thin">
        <color theme="0" tint="-0.24994659260841701"/>
      </left>
      <right style="medium">
        <color indexed="64"/>
      </right>
      <top style="thin">
        <color theme="3" tint="0.39994506668294322"/>
      </top>
      <bottom style="double">
        <color indexed="64"/>
      </bottom>
      <diagonal/>
    </border>
    <border>
      <left/>
      <right style="thin">
        <color indexed="22"/>
      </right>
      <top style="medium">
        <color indexed="64"/>
      </top>
      <bottom style="thin">
        <color theme="3" tint="0.39994506668294322"/>
      </bottom>
      <diagonal/>
    </border>
    <border>
      <left style="thin">
        <color indexed="22"/>
      </left>
      <right/>
      <top style="medium">
        <color indexed="64"/>
      </top>
      <bottom style="thin">
        <color theme="3" tint="0.39994506668294322"/>
      </bottom>
      <diagonal/>
    </border>
    <border>
      <left style="medium">
        <color indexed="64"/>
      </left>
      <right style="thin">
        <color indexed="22"/>
      </right>
      <top style="medium">
        <color indexed="64"/>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right style="thin">
        <color indexed="22"/>
      </right>
      <top style="thin">
        <color theme="3" tint="0.39994506668294322"/>
      </top>
      <bottom style="thin">
        <color theme="3" tint="0.39994506668294322"/>
      </bottom>
      <diagonal/>
    </border>
    <border>
      <left style="thin">
        <color indexed="22"/>
      </left>
      <right/>
      <top style="thin">
        <color theme="3" tint="0.39994506668294322"/>
      </top>
      <bottom style="thin">
        <color theme="3" tint="0.39994506668294322"/>
      </bottom>
      <diagonal/>
    </border>
    <border>
      <left style="medium">
        <color indexed="64"/>
      </left>
      <right style="thin">
        <color indexed="22"/>
      </right>
      <top style="thin">
        <color theme="3" tint="0.39994506668294322"/>
      </top>
      <bottom style="thin">
        <color theme="3" tint="0.39994506668294322"/>
      </bottom>
      <diagonal/>
    </border>
    <border>
      <left style="thin">
        <color indexed="22"/>
      </left>
      <right style="thin">
        <color indexed="22"/>
      </right>
      <top style="thin">
        <color theme="3" tint="0.39994506668294322"/>
      </top>
      <bottom style="thin">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indexed="22"/>
      </right>
      <top style="thin">
        <color theme="3" tint="0.39994506668294322"/>
      </top>
      <bottom style="medium">
        <color indexed="64"/>
      </bottom>
      <diagonal/>
    </border>
    <border>
      <left style="thin">
        <color indexed="22"/>
      </left>
      <right/>
      <top style="thin">
        <color theme="3" tint="0.39994506668294322"/>
      </top>
      <bottom style="medium">
        <color indexed="64"/>
      </bottom>
      <diagonal/>
    </border>
    <border>
      <left/>
      <right style="medium">
        <color indexed="64"/>
      </right>
      <top style="thin">
        <color theme="3" tint="0.39994506668294322"/>
      </top>
      <bottom style="medium">
        <color indexed="64"/>
      </bottom>
      <diagonal/>
    </border>
    <border>
      <left style="medium">
        <color indexed="64"/>
      </left>
      <right style="thin">
        <color indexed="22"/>
      </right>
      <top style="thin">
        <color theme="3" tint="0.39994506668294322"/>
      </top>
      <bottom style="medium">
        <color indexed="64"/>
      </bottom>
      <diagonal/>
    </border>
    <border>
      <left style="thin">
        <color indexed="22"/>
      </left>
      <right style="thin">
        <color indexed="22"/>
      </right>
      <top style="thin">
        <color theme="3" tint="0.39994506668294322"/>
      </top>
      <bottom style="medium">
        <color indexed="64"/>
      </bottom>
      <diagonal/>
    </border>
    <border>
      <left style="thin">
        <color theme="0" tint="-0.14996795556505021"/>
      </left>
      <right style="medium">
        <color indexed="64"/>
      </right>
      <top style="thin">
        <color theme="3" tint="0.39994506668294322"/>
      </top>
      <bottom style="medium">
        <color indexed="64"/>
      </bottom>
      <diagonal/>
    </border>
    <border>
      <left style="medium">
        <color indexed="64"/>
      </left>
      <right style="thin">
        <color indexed="22"/>
      </right>
      <top style="double">
        <color indexed="64"/>
      </top>
      <bottom style="thin">
        <color theme="3" tint="0.39994506668294322"/>
      </bottom>
      <diagonal/>
    </border>
    <border>
      <left style="thin">
        <color indexed="22"/>
      </left>
      <right style="thin">
        <color indexed="22"/>
      </right>
      <top style="double">
        <color indexed="64"/>
      </top>
      <bottom style="thin">
        <color theme="3" tint="0.39994506668294322"/>
      </bottom>
      <diagonal/>
    </border>
    <border>
      <left style="thin">
        <color indexed="22"/>
      </left>
      <right style="medium">
        <color indexed="64"/>
      </right>
      <top style="double">
        <color indexed="64"/>
      </top>
      <bottom style="thin">
        <color theme="3" tint="0.39994506668294322"/>
      </bottom>
      <diagonal/>
    </border>
    <border>
      <left style="medium">
        <color indexed="64"/>
      </left>
      <right style="thin">
        <color theme="0" tint="-0.14996795556505021"/>
      </right>
      <top style="thin">
        <color theme="3" tint="0.39994506668294322"/>
      </top>
      <bottom style="medium">
        <color auto="1"/>
      </bottom>
      <diagonal/>
    </border>
    <border>
      <left style="thin">
        <color theme="0" tint="-0.14996795556505021"/>
      </left>
      <right style="thin">
        <color theme="0" tint="-0.14996795556505021"/>
      </right>
      <top style="thin">
        <color theme="3" tint="0.39994506668294322"/>
      </top>
      <bottom style="medium">
        <color auto="1"/>
      </bottom>
      <diagonal/>
    </border>
    <border>
      <left style="medium">
        <color indexed="64"/>
      </left>
      <right style="thin">
        <color indexed="22"/>
      </right>
      <top style="thin">
        <color theme="3" tint="0.39994506668294322"/>
      </top>
      <bottom style="double">
        <color indexed="64"/>
      </bottom>
      <diagonal/>
    </border>
    <border>
      <left style="thin">
        <color indexed="22"/>
      </left>
      <right style="thin">
        <color indexed="22"/>
      </right>
      <top style="thin">
        <color theme="3" tint="0.39994506668294322"/>
      </top>
      <bottom style="double">
        <color indexed="64"/>
      </bottom>
      <diagonal/>
    </border>
    <border>
      <left style="medium">
        <color indexed="64"/>
      </left>
      <right style="thin">
        <color theme="0" tint="-0.24994659260841701"/>
      </right>
      <top style="medium">
        <color indexed="64"/>
      </top>
      <bottom style="thin">
        <color theme="3" tint="0.39994506668294322"/>
      </bottom>
      <diagonal/>
    </border>
    <border>
      <left style="medium">
        <color indexed="64"/>
      </left>
      <right style="thin">
        <color theme="0" tint="-0.24994659260841701"/>
      </right>
      <top style="thin">
        <color theme="3" tint="0.39994506668294322"/>
      </top>
      <bottom style="medium">
        <color indexed="64"/>
      </bottom>
      <diagonal/>
    </border>
    <border>
      <left style="thin">
        <color theme="0" tint="-0.24994659260841701"/>
      </left>
      <right style="medium">
        <color indexed="64"/>
      </right>
      <top style="thin">
        <color theme="3" tint="0.39994506668294322"/>
      </top>
      <bottom style="medium">
        <color indexed="64"/>
      </bottom>
      <diagonal/>
    </border>
    <border>
      <left style="medium">
        <color indexed="64"/>
      </left>
      <right style="thin">
        <color theme="0" tint="-0.34998626667073579"/>
      </right>
      <top style="medium">
        <color indexed="64"/>
      </top>
      <bottom style="thin">
        <color theme="3" tint="0.39994506668294322"/>
      </bottom>
      <diagonal/>
    </border>
    <border>
      <left style="thin">
        <color theme="0" tint="-0.34998626667073579"/>
      </left>
      <right style="thin">
        <color theme="0" tint="-0.34998626667073579"/>
      </right>
      <top style="medium">
        <color indexed="64"/>
      </top>
      <bottom style="thin">
        <color theme="3" tint="0.39994506668294322"/>
      </bottom>
      <diagonal/>
    </border>
    <border>
      <left style="thin">
        <color theme="0" tint="-0.34998626667073579"/>
      </left>
      <right style="medium">
        <color indexed="64"/>
      </right>
      <top style="medium">
        <color indexed="64"/>
      </top>
      <bottom style="thin">
        <color theme="3" tint="0.39994506668294322"/>
      </bottom>
      <diagonal/>
    </border>
    <border>
      <left style="medium">
        <color indexed="64"/>
      </left>
      <right style="thin">
        <color theme="0" tint="-0.34998626667073579"/>
      </right>
      <top style="thin">
        <color theme="3" tint="0.39994506668294322"/>
      </top>
      <bottom style="thin">
        <color theme="3" tint="0.39994506668294322"/>
      </bottom>
      <diagonal/>
    </border>
    <border>
      <left style="thin">
        <color theme="0" tint="-0.34998626667073579"/>
      </left>
      <right style="thin">
        <color theme="0" tint="-0.34998626667073579"/>
      </right>
      <top style="thin">
        <color theme="3" tint="0.39994506668294322"/>
      </top>
      <bottom style="thin">
        <color theme="3" tint="0.39994506668294322"/>
      </bottom>
      <diagonal/>
    </border>
    <border>
      <left style="thin">
        <color theme="0" tint="-0.34998626667073579"/>
      </left>
      <right style="medium">
        <color indexed="64"/>
      </right>
      <top style="thin">
        <color theme="3" tint="0.39994506668294322"/>
      </top>
      <bottom style="thin">
        <color theme="3" tint="0.39994506668294322"/>
      </bottom>
      <diagonal/>
    </border>
    <border>
      <left style="medium">
        <color indexed="64"/>
      </left>
      <right style="medium">
        <color indexed="64"/>
      </right>
      <top style="thin">
        <color theme="3" tint="0.39994506668294322"/>
      </top>
      <bottom style="medium">
        <color indexed="64"/>
      </bottom>
      <diagonal/>
    </border>
    <border>
      <left style="medium">
        <color indexed="64"/>
      </left>
      <right style="thin">
        <color theme="0" tint="-0.34998626667073579"/>
      </right>
      <top style="thin">
        <color theme="3" tint="0.39994506668294322"/>
      </top>
      <bottom style="thin">
        <color indexed="64"/>
      </bottom>
      <diagonal/>
    </border>
    <border>
      <left style="thin">
        <color theme="0" tint="-0.34998626667073579"/>
      </left>
      <right style="thin">
        <color theme="0" tint="-0.34998626667073579"/>
      </right>
      <top style="thin">
        <color theme="3" tint="0.39994506668294322"/>
      </top>
      <bottom style="thin">
        <color indexed="64"/>
      </bottom>
      <diagonal/>
    </border>
    <border>
      <left style="thin">
        <color theme="0" tint="-0.34998626667073579"/>
      </left>
      <right style="medium">
        <color indexed="64"/>
      </right>
      <top style="thin">
        <color theme="3" tint="0.39994506668294322"/>
      </top>
      <bottom style="thin">
        <color indexed="64"/>
      </bottom>
      <diagonal/>
    </border>
    <border>
      <left style="medium">
        <color indexed="64"/>
      </left>
      <right style="medium">
        <color indexed="64"/>
      </right>
      <top style="thin">
        <color theme="3" tint="0.39994506668294322"/>
      </top>
      <bottom style="double">
        <color indexed="64"/>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style="medium">
        <color indexed="64"/>
      </right>
      <top style="thin">
        <color theme="3" tint="0.39994506668294322"/>
      </top>
      <bottom/>
      <diagonal/>
    </border>
    <border>
      <left style="medium">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medium">
        <color indexed="64"/>
      </top>
      <bottom style="thin">
        <color theme="3" tint="0.39994506668294322"/>
      </bottom>
      <diagonal/>
    </border>
    <border>
      <left style="thin">
        <color indexed="64"/>
      </left>
      <right style="thin">
        <color theme="0" tint="-0.14996795556505021"/>
      </right>
      <top style="thin">
        <color theme="3" tint="0.39994506668294322"/>
      </top>
      <bottom style="thin">
        <color theme="3" tint="0.39994506668294322"/>
      </bottom>
      <diagonal/>
    </border>
    <border>
      <left style="thin">
        <color theme="0" tint="-0.14996795556505021"/>
      </left>
      <right style="thin">
        <color indexed="64"/>
      </right>
      <top style="thin">
        <color theme="3" tint="0.39994506668294322"/>
      </top>
      <bottom style="thin">
        <color theme="3" tint="0.39994506668294322"/>
      </bottom>
      <diagonal/>
    </border>
    <border>
      <left style="thin">
        <color indexed="64"/>
      </left>
      <right style="thin">
        <color indexed="64"/>
      </right>
      <top style="medium">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style="thin">
        <color indexed="64"/>
      </left>
      <right style="thin">
        <color indexed="64"/>
      </right>
      <top style="thin">
        <color indexed="64"/>
      </top>
      <bottom style="thin">
        <color theme="3" tint="0.39994506668294322"/>
      </bottom>
      <diagonal/>
    </border>
    <border>
      <left style="medium">
        <color indexed="64"/>
      </left>
      <right style="thin">
        <color theme="0" tint="-0.24994659260841701"/>
      </right>
      <top style="thin">
        <color theme="3" tint="0.39994506668294322"/>
      </top>
      <bottom style="thin">
        <color theme="3" tint="0.39994506668294322"/>
      </bottom>
      <diagonal/>
    </border>
    <border>
      <left style="thin">
        <color theme="0" tint="-0.24994659260841701"/>
      </left>
      <right style="thin">
        <color theme="0" tint="-0.24994659260841701"/>
      </right>
      <top style="thin">
        <color theme="3" tint="0.39994506668294322"/>
      </top>
      <bottom style="thin">
        <color auto="1"/>
      </bottom>
      <diagonal/>
    </border>
    <border>
      <left style="thin">
        <color theme="0" tint="-0.24994659260841701"/>
      </left>
      <right/>
      <top style="thin">
        <color theme="3" tint="0.39994506668294322"/>
      </top>
      <bottom style="thin">
        <color indexed="64"/>
      </bottom>
      <diagonal/>
    </border>
    <border>
      <left style="thin">
        <color indexed="64"/>
      </left>
      <right style="thin">
        <color indexed="64"/>
      </right>
      <top style="thin">
        <color theme="3" tint="0.39994506668294322"/>
      </top>
      <bottom/>
      <diagonal/>
    </border>
    <border>
      <left style="thin">
        <color indexed="64"/>
      </left>
      <right style="thin">
        <color indexed="64"/>
      </right>
      <top/>
      <bottom style="thin">
        <color theme="3" tint="0.39994506668294322"/>
      </bottom>
      <diagonal/>
    </border>
    <border>
      <left/>
      <right style="thin">
        <color theme="0" tint="-0.24994659260841701"/>
      </right>
      <top style="thin">
        <color indexed="64"/>
      </top>
      <bottom style="thin">
        <color theme="3" tint="0.39994506668294322"/>
      </bottom>
      <diagonal/>
    </border>
    <border>
      <left style="medium">
        <color indexed="64"/>
      </left>
      <right style="thin">
        <color indexed="64"/>
      </right>
      <top style="thin">
        <color theme="3" tint="0.39994506668294322"/>
      </top>
      <bottom style="thin">
        <color theme="3" tint="0.39994506668294322"/>
      </bottom>
      <diagonal/>
    </border>
    <border>
      <left/>
      <right style="thin">
        <color theme="0" tint="-0.24994659260841701"/>
      </right>
      <top style="thin">
        <color theme="3" tint="0.39994506668294322"/>
      </top>
      <bottom style="thin">
        <color theme="3" tint="0.39994506668294322"/>
      </bottom>
      <diagonal/>
    </border>
    <border>
      <left style="medium">
        <color indexed="64"/>
      </left>
      <right style="thin">
        <color indexed="64"/>
      </right>
      <top style="thin">
        <color theme="3" tint="0.39994506668294322"/>
      </top>
      <bottom style="thin">
        <color indexed="64"/>
      </bottom>
      <diagonal/>
    </border>
    <border>
      <left/>
      <right style="thin">
        <color theme="0" tint="-0.24994659260841701"/>
      </right>
      <top style="thin">
        <color theme="3" tint="0.39994506668294322"/>
      </top>
      <bottom/>
      <diagonal/>
    </border>
    <border>
      <left/>
      <right style="thin">
        <color theme="0" tint="-0.24994659260841701"/>
      </right>
      <top style="double">
        <color auto="1"/>
      </top>
      <bottom style="medium">
        <color indexed="64"/>
      </bottom>
      <diagonal/>
    </border>
    <border>
      <left style="thin">
        <color theme="0" tint="-0.24994659260841701"/>
      </left>
      <right style="thin">
        <color theme="0" tint="-0.24994659260841701"/>
      </right>
      <top style="double">
        <color auto="1"/>
      </top>
      <bottom style="medium">
        <color indexed="64"/>
      </bottom>
      <diagonal/>
    </border>
    <border>
      <left style="thin">
        <color theme="0" tint="-0.24994659260841701"/>
      </left>
      <right style="thin">
        <color indexed="64"/>
      </right>
      <top style="double">
        <color auto="1"/>
      </top>
      <bottom style="medium">
        <color indexed="64"/>
      </bottom>
      <diagonal/>
    </border>
    <border>
      <left style="medium">
        <color indexed="64"/>
      </left>
      <right/>
      <top/>
      <bottom style="thin">
        <color theme="3" tint="0.39994506668294322"/>
      </bottom>
      <diagonal/>
    </border>
    <border>
      <left style="thin">
        <color theme="0" tint="-0.14996795556505021"/>
      </left>
      <right/>
      <top/>
      <bottom style="thin">
        <color theme="3" tint="0.39994506668294322"/>
      </bottom>
      <diagonal/>
    </border>
    <border>
      <left style="thin">
        <color theme="0" tint="-0.14996795556505021"/>
      </left>
      <right/>
      <top style="thin">
        <color theme="3" tint="0.39994506668294322"/>
      </top>
      <bottom style="double">
        <color indexed="64"/>
      </bottom>
      <diagonal/>
    </border>
    <border>
      <left style="thin">
        <color theme="0" tint="-0.14996795556505021"/>
      </left>
      <right style="medium">
        <color indexed="64"/>
      </right>
      <top style="thin">
        <color theme="3" tint="0.39994506668294322"/>
      </top>
      <bottom style="double">
        <color indexed="64"/>
      </bottom>
      <diagonal/>
    </border>
    <border>
      <left style="medium">
        <color indexed="64"/>
      </left>
      <right/>
      <top style="thin">
        <color theme="3" tint="0.39994506668294322"/>
      </top>
      <bottom style="thin">
        <color indexed="64"/>
      </bottom>
      <diagonal/>
    </border>
    <border>
      <left style="medium">
        <color indexed="64"/>
      </left>
      <right style="thin">
        <color indexed="64"/>
      </right>
      <top style="medium">
        <color indexed="64"/>
      </top>
      <bottom style="thin">
        <color theme="3" tint="0.39994506668294322"/>
      </bottom>
      <diagonal/>
    </border>
    <border>
      <left style="medium">
        <color indexed="64"/>
      </left>
      <right style="thin">
        <color indexed="64"/>
      </right>
      <top style="thin">
        <color theme="3" tint="0.39994506668294322"/>
      </top>
      <bottom style="thin">
        <color theme="0" tint="-0.14996795556505021"/>
      </bottom>
      <diagonal/>
    </border>
    <border>
      <left style="thin">
        <color theme="0" tint="-0.14996795556505021"/>
      </left>
      <right/>
      <top style="thin">
        <color theme="3" tint="0.39994506668294322"/>
      </top>
      <bottom style="thin">
        <color indexed="64"/>
      </bottom>
      <diagonal/>
    </border>
    <border>
      <left style="thin">
        <color theme="0" tint="-0.24994659260841701"/>
      </left>
      <right style="medium">
        <color indexed="64"/>
      </right>
      <top style="thin">
        <color theme="3" tint="0.39994506668294322"/>
      </top>
      <bottom style="thin">
        <color indexed="64"/>
      </bottom>
      <diagonal/>
    </border>
    <border>
      <left style="thin">
        <color indexed="64"/>
      </left>
      <right/>
      <top style="thin">
        <color theme="3" tint="0.39994506668294322"/>
      </top>
      <bottom style="medium">
        <color indexed="64"/>
      </bottom>
      <diagonal/>
    </border>
    <border>
      <left style="thin">
        <color indexed="64"/>
      </left>
      <right/>
      <top style="thin">
        <color theme="0" tint="-0.24994659260841701"/>
      </top>
      <bottom style="thin">
        <color theme="3" tint="0.39994506668294322"/>
      </bottom>
      <diagonal/>
    </border>
    <border>
      <left style="thin">
        <color indexed="64"/>
      </left>
      <right/>
      <top style="thin">
        <color theme="3" tint="0.39994506668294322"/>
      </top>
      <bottom style="thin">
        <color theme="0" tint="-0.24994659260841701"/>
      </bottom>
      <diagonal/>
    </border>
    <border>
      <left style="medium">
        <color indexed="64"/>
      </left>
      <right style="thin">
        <color theme="0" tint="-0.24994659260841701"/>
      </right>
      <top style="thin">
        <color theme="3" tint="0.39994506668294322"/>
      </top>
      <bottom style="thin">
        <color indexed="64"/>
      </bottom>
      <diagonal/>
    </border>
    <border>
      <left style="medium">
        <color indexed="64"/>
      </left>
      <right style="medium">
        <color indexed="64"/>
      </right>
      <top style="thin">
        <color theme="3" tint="0.39994506668294322"/>
      </top>
      <bottom style="thin">
        <color indexed="64"/>
      </bottom>
      <diagonal/>
    </border>
    <border>
      <left style="thin">
        <color indexed="64"/>
      </left>
      <right style="medium">
        <color indexed="64"/>
      </right>
      <top style="thin">
        <color theme="3" tint="0.39994506668294322"/>
      </top>
      <bottom style="thin">
        <color indexed="64"/>
      </bottom>
      <diagonal/>
    </border>
    <border>
      <left style="medium">
        <color indexed="64"/>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3" tint="0.39994506668294322"/>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3" tint="0.39994506668294322"/>
      </bottom>
      <diagonal/>
    </border>
    <border>
      <left/>
      <right style="thin">
        <color theme="0" tint="-0.14996795556505021"/>
      </right>
      <top style="thin">
        <color theme="0" tint="-0.14996795556505021"/>
      </top>
      <bottom style="thin">
        <color theme="3" tint="0.39994506668294322"/>
      </bottom>
      <diagonal/>
    </border>
    <border>
      <left/>
      <right style="thin">
        <color theme="0" tint="-0.14996795556505021"/>
      </right>
      <top style="thin">
        <color theme="3" tint="0.39994506668294322"/>
      </top>
      <bottom style="thin">
        <color indexed="64"/>
      </bottom>
      <diagonal/>
    </border>
    <border>
      <left/>
      <right style="medium">
        <color indexed="64"/>
      </right>
      <top style="thin">
        <color theme="0" tint="-0.24994659260841701"/>
      </top>
      <bottom style="double">
        <color indexed="64"/>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24994659260841701"/>
      </left>
      <right style="thin">
        <color theme="0" tint="-0.14996795556505021"/>
      </right>
      <top style="thin">
        <color theme="3" tint="0.39994506668294322"/>
      </top>
      <bottom style="thin">
        <color theme="3" tint="0.39994506668294322"/>
      </bottom>
      <diagonal/>
    </border>
    <border>
      <left style="thin">
        <color theme="0" tint="-0.24994659260841701"/>
      </left>
      <right style="thin">
        <color theme="0" tint="-0.14996795556505021"/>
      </right>
      <top style="thin">
        <color theme="3" tint="0.39994506668294322"/>
      </top>
      <bottom style="medium">
        <color indexed="64"/>
      </bottom>
      <diagonal/>
    </border>
    <border>
      <left style="thin">
        <color indexed="64"/>
      </left>
      <right style="thin">
        <color indexed="22"/>
      </right>
      <top style="thin">
        <color theme="3" tint="0.39994506668294322"/>
      </top>
      <bottom style="thin">
        <color theme="3" tint="0.39994506668294322"/>
      </bottom>
      <diagonal/>
    </border>
    <border>
      <left style="thin">
        <color indexed="64"/>
      </left>
      <right style="thin">
        <color indexed="22"/>
      </right>
      <top style="thin">
        <color theme="3" tint="0.39994506668294322"/>
      </top>
      <bottom style="medium">
        <color indexed="64"/>
      </bottom>
      <diagonal/>
    </border>
    <border>
      <left style="thin">
        <color theme="0" tint="-0.24994659260841701"/>
      </left>
      <right style="thin">
        <color theme="0" tint="-0.14996795556505021"/>
      </right>
      <top style="thin">
        <color theme="3" tint="0.39994506668294322"/>
      </top>
      <bottom/>
      <diagonal/>
    </border>
    <border>
      <left style="thin">
        <color theme="0" tint="-0.14996795556505021"/>
      </left>
      <right style="thin">
        <color theme="0" tint="-0.14996795556505021"/>
      </right>
      <top style="thin">
        <color theme="3" tint="0.39994506668294322"/>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14996795556505021"/>
      </right>
      <top style="thin">
        <color theme="3" tint="0.39994506668294322"/>
      </top>
      <bottom/>
      <diagonal/>
    </border>
    <border>
      <left style="thin">
        <color indexed="64"/>
      </left>
      <right/>
      <top style="thin">
        <color theme="3" tint="0.39994506668294322"/>
      </top>
      <bottom/>
      <diagonal/>
    </border>
    <border>
      <left style="thin">
        <color indexed="64"/>
      </left>
      <right style="medium">
        <color indexed="64"/>
      </right>
      <top style="thin">
        <color theme="3" tint="0.39994506668294322"/>
      </top>
      <bottom/>
      <diagonal/>
    </border>
    <border>
      <left style="thin">
        <color indexed="64"/>
      </left>
      <right/>
      <top/>
      <bottom style="thin">
        <color theme="3" tint="0.39994506668294322"/>
      </bottom>
      <diagonal/>
    </border>
    <border>
      <left/>
      <right style="thin">
        <color indexed="64"/>
      </right>
      <top style="thin">
        <color theme="3" tint="0.39994506668294322"/>
      </top>
      <bottom/>
      <diagonal/>
    </border>
    <border>
      <left/>
      <right style="thin">
        <color indexed="64"/>
      </right>
      <top style="medium">
        <color auto="1"/>
      </top>
      <bottom style="medium">
        <color indexed="64"/>
      </bottom>
      <diagonal/>
    </border>
    <border>
      <left style="thin">
        <color theme="0" tint="-0.24994659260841701"/>
      </left>
      <right style="medium">
        <color indexed="64"/>
      </right>
      <top/>
      <bottom/>
      <diagonal/>
    </border>
    <border>
      <left style="thin">
        <color theme="0" tint="-0.24994659260841701"/>
      </left>
      <right style="medium">
        <color indexed="64"/>
      </right>
      <top style="thin">
        <color theme="3" tint="0.39994506668294322"/>
      </top>
      <bottom/>
      <diagonal/>
    </border>
    <border>
      <left style="medium">
        <color theme="1" tint="4.9989318521683403E-2"/>
      </left>
      <right/>
      <top/>
      <bottom style="thin">
        <color theme="3" tint="0.39994506668294322"/>
      </bottom>
      <diagonal/>
    </border>
    <border>
      <left style="thin">
        <color indexed="64"/>
      </left>
      <right style="medium">
        <color theme="1" tint="4.9989318521683403E-2"/>
      </right>
      <top/>
      <bottom style="thin">
        <color theme="3" tint="0.39994506668294322"/>
      </bottom>
      <diagonal/>
    </border>
    <border>
      <left style="medium">
        <color theme="1" tint="4.9989318521683403E-2"/>
      </left>
      <right/>
      <top style="thin">
        <color theme="3" tint="0.39994506668294322"/>
      </top>
      <bottom style="thin">
        <color theme="3" tint="0.39994506668294322"/>
      </bottom>
      <diagonal/>
    </border>
    <border>
      <left style="thin">
        <color indexed="64"/>
      </left>
      <right style="medium">
        <color theme="1" tint="4.9989318521683403E-2"/>
      </right>
      <top style="thin">
        <color theme="3" tint="0.39994506668294322"/>
      </top>
      <bottom style="thin">
        <color theme="3" tint="0.39994506668294322"/>
      </bottom>
      <diagonal/>
    </border>
    <border>
      <left style="medium">
        <color theme="1" tint="4.9989318521683403E-2"/>
      </left>
      <right/>
      <top style="thin">
        <color theme="3" tint="0.39994506668294322"/>
      </top>
      <bottom/>
      <diagonal/>
    </border>
    <border>
      <left style="thin">
        <color indexed="64"/>
      </left>
      <right style="medium">
        <color theme="1" tint="4.9989318521683403E-2"/>
      </right>
      <top style="thin">
        <color theme="3" tint="0.39994506668294322"/>
      </top>
      <bottom/>
      <diagonal/>
    </border>
    <border>
      <left/>
      <right/>
      <top style="medium">
        <color auto="1"/>
      </top>
      <bottom style="hair">
        <color theme="5" tint="-0.24994659260841701"/>
      </bottom>
      <diagonal/>
    </border>
    <border>
      <left/>
      <right/>
      <top style="hair">
        <color theme="5" tint="-0.24994659260841701"/>
      </top>
      <bottom style="hair">
        <color theme="5" tint="-0.24994659260841701"/>
      </bottom>
      <diagonal/>
    </border>
    <border>
      <left style="thin">
        <color theme="0" tint="-0.24994659260841701"/>
      </left>
      <right/>
      <top/>
      <bottom/>
      <diagonal/>
    </border>
    <border>
      <left style="thin">
        <color theme="3" tint="0.39994506668294322"/>
      </left>
      <right/>
      <top style="medium">
        <color auto="1"/>
      </top>
      <bottom style="hair">
        <color theme="5" tint="-0.24994659260841701"/>
      </bottom>
      <diagonal/>
    </border>
    <border>
      <left style="thin">
        <color theme="3" tint="0.39994506668294322"/>
      </left>
      <right/>
      <top style="hair">
        <color theme="5" tint="-0.24994659260841701"/>
      </top>
      <bottom style="hair">
        <color theme="5" tint="-0.24994659260841701"/>
      </bottom>
      <diagonal/>
    </border>
    <border>
      <left style="thin">
        <color theme="3" tint="0.39994506668294322"/>
      </left>
      <right/>
      <top style="hair">
        <color theme="5" tint="-0.24994659260841701"/>
      </top>
      <bottom style="medium">
        <color auto="1"/>
      </bottom>
      <diagonal/>
    </border>
    <border>
      <left style="thin">
        <color theme="3" tint="0.39994506668294322"/>
      </left>
      <right style="thin">
        <color theme="3" tint="0.39994506668294322"/>
      </right>
      <top style="medium">
        <color auto="1"/>
      </top>
      <bottom style="hair">
        <color theme="5" tint="-0.24994659260841701"/>
      </bottom>
      <diagonal/>
    </border>
    <border>
      <left style="thin">
        <color theme="3" tint="0.39994506668294322"/>
      </left>
      <right style="thin">
        <color theme="3" tint="0.39994506668294322"/>
      </right>
      <top style="hair">
        <color theme="5" tint="-0.24994659260841701"/>
      </top>
      <bottom style="hair">
        <color theme="5" tint="-0.24994659260841701"/>
      </bottom>
      <diagonal/>
    </border>
    <border>
      <left style="thin">
        <color theme="3" tint="0.39994506668294322"/>
      </left>
      <right style="thin">
        <color theme="3" tint="0.39994506668294322"/>
      </right>
      <top style="medium">
        <color auto="1"/>
      </top>
      <bottom/>
      <diagonal/>
    </border>
    <border>
      <left/>
      <right/>
      <top style="thin">
        <color indexed="64"/>
      </top>
      <bottom style="medium">
        <color theme="3" tint="-0.24994659260841701"/>
      </bottom>
      <diagonal/>
    </border>
    <border>
      <left style="medium">
        <color auto="1"/>
      </left>
      <right/>
      <top/>
      <bottom/>
      <diagonal/>
    </border>
    <border>
      <left/>
      <right style="thin">
        <color indexed="64"/>
      </right>
      <top/>
      <bottom style="thin">
        <color theme="0" tint="-0.24994659260841701"/>
      </bottom>
      <diagonal/>
    </border>
    <border>
      <left/>
      <right style="double">
        <color indexed="64"/>
      </right>
      <top style="thin">
        <color indexed="64"/>
      </top>
      <bottom style="medium">
        <color auto="1"/>
      </bottom>
      <diagonal/>
    </border>
    <border>
      <left/>
      <right style="thin">
        <color indexed="64"/>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right style="medium">
        <color indexed="64"/>
      </right>
      <top style="thin">
        <color indexed="64"/>
      </top>
      <bottom style="thin">
        <color theme="3" tint="0.39994506668294322"/>
      </bottom>
      <diagonal/>
    </border>
    <border>
      <left/>
      <right style="medium">
        <color indexed="64"/>
      </right>
      <top style="thin">
        <color theme="3" tint="0.39994506668294322"/>
      </top>
      <bottom style="thin">
        <color indexed="64"/>
      </bottom>
      <diagonal/>
    </border>
    <border>
      <left/>
      <right style="thin">
        <color theme="0" tint="-0.14990691854609822"/>
      </right>
      <top style="thin">
        <color theme="3" tint="0.39994506668294322"/>
      </top>
      <bottom style="thin">
        <color theme="3" tint="0.39994506668294322"/>
      </bottom>
      <diagonal/>
    </border>
    <border>
      <left style="thin">
        <color theme="0" tint="-0.14996795556505021"/>
      </left>
      <right style="thin">
        <color theme="0" tint="-0.14990691854609822"/>
      </right>
      <top style="medium">
        <color indexed="64"/>
      </top>
      <bottom style="thin">
        <color theme="3" tint="0.39994506668294322"/>
      </bottom>
      <diagonal/>
    </border>
    <border>
      <left style="thin">
        <color theme="0" tint="-0.14996795556505021"/>
      </left>
      <right style="thin">
        <color theme="0" tint="-0.14990691854609822"/>
      </right>
      <top style="thin">
        <color theme="3" tint="0.39994506668294322"/>
      </top>
      <bottom style="thin">
        <color theme="3" tint="0.39994506668294322"/>
      </bottom>
      <diagonal/>
    </border>
    <border>
      <left/>
      <right style="thin">
        <color theme="0" tint="-0.14996795556505021"/>
      </right>
      <top style="medium">
        <color indexed="64"/>
      </top>
      <bottom style="thin">
        <color theme="3" tint="0.39994506668294322"/>
      </bottom>
      <diagonal/>
    </border>
    <border>
      <left/>
      <right style="thin">
        <color theme="0" tint="-0.14996795556505021"/>
      </right>
      <top style="thin">
        <color theme="3" tint="0.39994506668294322"/>
      </top>
      <bottom style="thin">
        <color theme="3" tint="0.39994506668294322"/>
      </bottom>
      <diagonal/>
    </border>
    <border>
      <left style="thin">
        <color theme="0" tint="-0.14996795556505021"/>
      </left>
      <right/>
      <top/>
      <bottom/>
      <diagonal/>
    </border>
    <border>
      <left style="thin">
        <color indexed="64"/>
      </left>
      <right style="medium">
        <color indexed="64"/>
      </right>
      <top/>
      <bottom style="thin">
        <color theme="3" tint="0.39994506668294322"/>
      </bottom>
      <diagonal/>
    </border>
    <border>
      <left/>
      <right style="medium">
        <color indexed="64"/>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medium">
        <color indexed="64"/>
      </right>
      <top style="thin">
        <color theme="0" tint="-0.14993743705557422"/>
      </top>
      <bottom style="thin">
        <color theme="0" tint="-0.14990691854609822"/>
      </bottom>
      <diagonal/>
    </border>
    <border>
      <left/>
      <right/>
      <top style="thin">
        <color theme="0" tint="-0.14993743705557422"/>
      </top>
      <bottom style="thin">
        <color theme="0" tint="-0.14990691854609822"/>
      </bottom>
      <diagonal/>
    </border>
    <border>
      <left/>
      <right style="double">
        <color auto="1"/>
      </right>
      <top style="medium">
        <color auto="1"/>
      </top>
      <bottom style="medium">
        <color auto="1"/>
      </bottom>
      <diagonal/>
    </border>
    <border>
      <left/>
      <right/>
      <top/>
      <bottom style="thin">
        <color theme="3" tint="0.39994506668294322"/>
      </bottom>
      <diagonal/>
    </border>
    <border>
      <left/>
      <right style="medium">
        <color indexed="64"/>
      </right>
      <top/>
      <bottom style="thin">
        <color theme="3" tint="0.39994506668294322"/>
      </bottom>
      <diagonal/>
    </border>
    <border>
      <left style="thin">
        <color theme="0" tint="-0.14993743705557422"/>
      </left>
      <right/>
      <top/>
      <bottom style="thin">
        <color theme="3" tint="0.39994506668294322"/>
      </bottom>
      <diagonal/>
    </border>
    <border>
      <left style="thin">
        <color theme="0" tint="-0.34998626667073579"/>
      </left>
      <right style="thin">
        <color theme="0" tint="-0.34998626667073579"/>
      </right>
      <top style="thin">
        <color theme="3" tint="0.39994506668294322"/>
      </top>
      <bottom/>
      <diagonal/>
    </border>
    <border>
      <left style="thin">
        <color theme="0" tint="-0.34998626667073579"/>
      </left>
      <right style="medium">
        <color indexed="64"/>
      </right>
      <top style="thin">
        <color theme="3" tint="0.39994506668294322"/>
      </top>
      <bottom/>
      <diagonal/>
    </border>
    <border>
      <left style="medium">
        <color indexed="64"/>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medium">
        <color indexed="64"/>
      </left>
      <right style="thin">
        <color theme="0" tint="-0.14996795556505021"/>
      </right>
      <top style="medium">
        <color indexed="64"/>
      </top>
      <bottom style="double">
        <color indexed="64"/>
      </bottom>
      <diagonal/>
    </border>
    <border>
      <left style="thin">
        <color theme="0" tint="-0.14996795556505021"/>
      </left>
      <right style="thin">
        <color theme="0" tint="-0.14996795556505021"/>
      </right>
      <top style="medium">
        <color indexed="64"/>
      </top>
      <bottom style="double">
        <color indexed="64"/>
      </bottom>
      <diagonal/>
    </border>
    <border>
      <left style="thin">
        <color theme="0" tint="-0.14996795556505021"/>
      </left>
      <right style="medium">
        <color indexed="64"/>
      </right>
      <top style="medium">
        <color indexed="64"/>
      </top>
      <bottom style="double">
        <color indexed="64"/>
      </bottom>
      <diagonal/>
    </border>
    <border>
      <left/>
      <right/>
      <top style="thin">
        <color theme="0" tint="-0.14996795556505021"/>
      </top>
      <bottom style="thin">
        <color indexed="64"/>
      </bottom>
      <diagonal/>
    </border>
    <border>
      <left style="medium">
        <color rgb="FFE0E3E5"/>
      </left>
      <right style="medium">
        <color rgb="FFE0E3E5"/>
      </right>
      <top style="medium">
        <color rgb="FFE0E3E5"/>
      </top>
      <bottom style="medium">
        <color rgb="FFE0E3E5"/>
      </bottom>
      <diagonal/>
    </border>
    <border>
      <left style="medium">
        <color indexed="64"/>
      </left>
      <right/>
      <top/>
      <bottom style="thin">
        <color indexed="64"/>
      </bottom>
      <diagonal/>
    </border>
    <border>
      <left/>
      <right style="thin">
        <color indexed="64"/>
      </right>
      <top/>
      <bottom style="thin">
        <color theme="3" tint="0.39994506668294322"/>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theme="0" tint="-0.14996795556505021"/>
      </right>
      <top style="thin">
        <color theme="3" tint="0.39994506668294322"/>
      </top>
      <bottom style="medium">
        <color indexed="64"/>
      </bottom>
      <diagonal/>
    </border>
    <border>
      <left style="thin">
        <color theme="0" tint="-0.14996795556505021"/>
      </left>
      <right style="thin">
        <color indexed="64"/>
      </right>
      <top style="thin">
        <color theme="3" tint="0.39994506668294322"/>
      </top>
      <bottom/>
      <diagonal/>
    </border>
    <border>
      <left style="thin">
        <color theme="0" tint="-0.14996795556505021"/>
      </left>
      <right/>
      <top style="thin">
        <color theme="3" tint="0.39994506668294322"/>
      </top>
      <bottom style="medium">
        <color auto="1"/>
      </bottom>
      <diagonal/>
    </border>
    <border>
      <left style="thin">
        <color indexed="64"/>
      </left>
      <right style="thin">
        <color theme="0" tint="-0.14996795556505021"/>
      </right>
      <top/>
      <bottom style="thin">
        <color theme="3" tint="0.39994506668294322"/>
      </bottom>
      <diagonal/>
    </border>
    <border>
      <left style="thin">
        <color theme="0" tint="-0.14996795556505021"/>
      </left>
      <right style="thin">
        <color indexed="64"/>
      </right>
      <top/>
      <bottom style="thin">
        <color theme="3" tint="0.39994506668294322"/>
      </bottom>
      <diagonal/>
    </border>
    <border>
      <left/>
      <right style="double">
        <color auto="1"/>
      </right>
      <top style="double">
        <color auto="1"/>
      </top>
      <bottom style="double">
        <color auto="1"/>
      </bottom>
      <diagonal/>
    </border>
    <border>
      <left style="thin">
        <color indexed="64"/>
      </left>
      <right/>
      <top style="thin">
        <color theme="3" tint="0.39994506668294322"/>
      </top>
      <bottom style="double">
        <color auto="1"/>
      </bottom>
      <diagonal/>
    </border>
    <border>
      <left/>
      <right style="medium">
        <color indexed="64"/>
      </right>
      <top style="thin">
        <color theme="3" tint="0.39994506668294322"/>
      </top>
      <bottom style="double">
        <color auto="1"/>
      </bottom>
      <diagonal/>
    </border>
    <border>
      <left style="medium">
        <color indexed="64"/>
      </left>
      <right style="thin">
        <color theme="0" tint="-0.499984740745262"/>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thin">
        <color theme="0" tint="-0.499984740745262"/>
      </left>
      <right/>
      <top style="medium">
        <color indexed="64"/>
      </top>
      <bottom style="medium">
        <color indexed="64"/>
      </bottom>
      <diagonal/>
    </border>
    <border>
      <left/>
      <right/>
      <top style="medium">
        <color indexed="18"/>
      </top>
      <bottom/>
      <diagonal/>
    </border>
    <border>
      <left style="medium">
        <color indexed="18"/>
      </left>
      <right/>
      <top style="medium">
        <color indexed="18"/>
      </top>
      <bottom/>
      <diagonal/>
    </border>
    <border>
      <left/>
      <right style="medium">
        <color indexed="18"/>
      </right>
      <top style="medium">
        <color indexed="18"/>
      </top>
      <bottom/>
      <diagonal/>
    </border>
    <border>
      <left style="medium">
        <color indexed="64"/>
      </left>
      <right style="thin">
        <color theme="0" tint="-0.14996795556505021"/>
      </right>
      <top style="thin">
        <color indexed="64"/>
      </top>
      <bottom style="thin">
        <color theme="3" tint="0.39994506668294322"/>
      </bottom>
      <diagonal/>
    </border>
    <border>
      <left style="thin">
        <color theme="0" tint="-0.14996795556505021"/>
      </left>
      <right style="thin">
        <color theme="0" tint="-0.14996795556505021"/>
      </right>
      <top style="thin">
        <color indexed="64"/>
      </top>
      <bottom style="thin">
        <color theme="3" tint="0.39994506668294322"/>
      </bottom>
      <diagonal/>
    </border>
    <border>
      <left style="thin">
        <color theme="0" tint="-0.14996795556505021"/>
      </left>
      <right style="medium">
        <color indexed="64"/>
      </right>
      <top style="thin">
        <color indexed="64"/>
      </top>
      <bottom style="thin">
        <color theme="3" tint="0.39994506668294322"/>
      </bottom>
      <diagonal/>
    </border>
    <border>
      <left style="medium">
        <color indexed="64"/>
      </left>
      <right style="thin">
        <color theme="0" tint="-0.14996795556505021"/>
      </right>
      <top style="thin">
        <color theme="3" tint="0.39994506668294322"/>
      </top>
      <bottom style="double">
        <color indexed="64"/>
      </bottom>
      <diagonal/>
    </border>
    <border>
      <left style="thin">
        <color theme="0" tint="-0.14996795556505021"/>
      </left>
      <right style="thin">
        <color theme="0" tint="-0.14996795556505021"/>
      </right>
      <top style="thin">
        <color theme="3" tint="0.39994506668294322"/>
      </top>
      <bottom style="double">
        <color indexed="64"/>
      </bottom>
      <diagonal/>
    </border>
    <border>
      <left style="medium">
        <color indexed="64"/>
      </left>
      <right style="thin">
        <color theme="0" tint="-0.14996795556505021"/>
      </right>
      <top/>
      <bottom style="medium">
        <color indexed="64"/>
      </bottom>
      <diagonal/>
    </border>
    <border>
      <left style="medium">
        <color indexed="64"/>
      </left>
      <right style="thin">
        <color theme="0" tint="-0.14996795556505021"/>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medium">
        <color indexed="64"/>
      </right>
      <top style="thin">
        <color indexed="64"/>
      </top>
      <bottom style="thin">
        <color indexed="64"/>
      </bottom>
      <diagonal/>
    </border>
    <border>
      <left style="medium">
        <color indexed="64"/>
      </left>
      <right/>
      <top style="thin">
        <color indexed="64"/>
      </top>
      <bottom/>
      <diagonal/>
    </border>
    <border>
      <left style="thin">
        <color theme="0" tint="-0.14993743705557422"/>
      </left>
      <right style="thin">
        <color theme="0" tint="-0.14993743705557422"/>
      </right>
      <top/>
      <bottom style="thin">
        <color theme="3" tint="0.39994506668294322"/>
      </bottom>
      <diagonal/>
    </border>
    <border>
      <left style="thin">
        <color theme="0" tint="-0.14993743705557422"/>
      </left>
      <right style="thin">
        <color theme="0" tint="-0.14990691854609822"/>
      </right>
      <top/>
      <bottom style="thin">
        <color theme="3" tint="0.39994506668294322"/>
      </bottom>
      <diagonal/>
    </border>
    <border>
      <left/>
      <right style="thin">
        <color theme="0" tint="-0.14990691854609822"/>
      </right>
      <top/>
      <bottom style="thin">
        <color theme="3" tint="0.39994506668294322"/>
      </bottom>
      <diagonal/>
    </border>
    <border>
      <left style="thin">
        <color theme="0" tint="-0.14990691854609822"/>
      </left>
      <right style="thin">
        <color theme="0" tint="-0.14990691854609822"/>
      </right>
      <top/>
      <bottom style="thin">
        <color theme="3" tint="0.39994506668294322"/>
      </bottom>
      <diagonal/>
    </border>
    <border>
      <left style="thin">
        <color theme="0" tint="-0.14990691854609822"/>
      </left>
      <right style="thin">
        <color theme="0" tint="-0.14993743705557422"/>
      </right>
      <top/>
      <bottom style="thin">
        <color theme="3" tint="0.39994506668294322"/>
      </bottom>
      <diagonal/>
    </border>
    <border>
      <left style="thin">
        <color theme="0" tint="-0.14993743705557422"/>
      </left>
      <right style="medium">
        <color indexed="64"/>
      </right>
      <top/>
      <bottom style="thin">
        <color theme="3" tint="0.39994506668294322"/>
      </bottom>
      <diagonal/>
    </border>
    <border>
      <left style="thin">
        <color theme="0" tint="-0.24994659260841701"/>
      </left>
      <right/>
      <top style="thin">
        <color indexed="64"/>
      </top>
      <bottom/>
      <diagonal/>
    </border>
    <border>
      <left style="thin">
        <color theme="0" tint="-0.24994659260841701"/>
      </left>
      <right style="medium">
        <color indexed="64"/>
      </right>
      <top style="thin">
        <color indexed="64"/>
      </top>
      <bottom/>
      <diagonal/>
    </border>
    <border>
      <left style="thin">
        <color indexed="64"/>
      </left>
      <right style="thin">
        <color indexed="64"/>
      </right>
      <top style="medium">
        <color indexed="64"/>
      </top>
      <bottom/>
      <diagonal/>
    </border>
    <border>
      <left style="thin">
        <color theme="0" tint="-0.24994659260841701"/>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theme="3" tint="0.399945066682943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theme="3" tint="-0.499984740745262"/>
      </right>
      <top/>
      <bottom style="medium">
        <color auto="1"/>
      </bottom>
      <diagonal/>
    </border>
    <border>
      <left style="medium">
        <color theme="3" tint="-0.24994659260841701"/>
      </left>
      <right style="medium">
        <color theme="3" tint="-0.24994659260841701"/>
      </right>
      <top/>
      <bottom/>
      <diagonal/>
    </border>
    <border>
      <left style="medium">
        <color indexed="64"/>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style="medium">
        <color indexed="64"/>
      </right>
      <top style="thin">
        <color theme="4" tint="0.39997558519241921"/>
      </top>
      <bottom style="medium">
        <color indexed="64"/>
      </bottom>
      <diagonal/>
    </border>
    <border>
      <left style="medium">
        <color indexed="64"/>
      </left>
      <right style="thin">
        <color indexed="64"/>
      </right>
      <top style="thin">
        <color theme="4" tint="0.39997558519241921"/>
      </top>
      <bottom style="medium">
        <color indexed="64"/>
      </bottom>
      <diagonal/>
    </border>
    <border>
      <left/>
      <right/>
      <top style="thin">
        <color theme="0" tint="-0.24994659260841701"/>
      </top>
      <bottom style="thin">
        <color theme="0" tint="-0.24994659260841701"/>
      </bottom>
      <diagonal/>
    </border>
    <border>
      <left style="medium">
        <color indexed="64"/>
      </left>
      <right style="medium">
        <color indexed="64"/>
      </right>
      <top style="thin">
        <color theme="3" tint="0.39994506668294322"/>
      </top>
      <bottom/>
      <diagonal/>
    </border>
    <border>
      <left/>
      <right/>
      <top style="thin">
        <color theme="0" tint="-0.24994659260841701"/>
      </top>
      <bottom style="thin">
        <color indexed="64"/>
      </bottom>
      <diagonal/>
    </border>
    <border>
      <left style="medium">
        <color indexed="64"/>
      </left>
      <right style="medium">
        <color indexed="64"/>
      </right>
      <top/>
      <bottom style="thin">
        <color theme="3" tint="0.39994506668294322"/>
      </bottom>
      <diagonal/>
    </border>
    <border>
      <left/>
      <right/>
      <top style="medium">
        <color indexed="64"/>
      </top>
      <bottom style="thin">
        <color theme="0" tint="-0.24994659260841701"/>
      </bottom>
      <diagonal/>
    </border>
    <border>
      <left style="thin">
        <color indexed="64"/>
      </left>
      <right/>
      <top/>
      <bottom style="thin">
        <color theme="0" tint="-0.24994659260841701"/>
      </bottom>
      <diagonal/>
    </border>
    <border>
      <left style="thin">
        <color indexed="64"/>
      </left>
      <right style="thin">
        <color theme="0" tint="-0.24994659260841701"/>
      </right>
      <top style="medium">
        <color auto="1"/>
      </top>
      <bottom style="thin">
        <color indexed="64"/>
      </bottom>
      <diagonal/>
    </border>
    <border>
      <left/>
      <right style="thin">
        <color indexed="64"/>
      </right>
      <top style="thin">
        <color indexed="64"/>
      </top>
      <bottom style="medium">
        <color indexed="64"/>
      </bottom>
      <diagonal/>
    </border>
    <border>
      <left/>
      <right/>
      <top style="hair">
        <color theme="5" tint="-0.24994659260841701"/>
      </top>
      <bottom style="medium">
        <color indexed="64"/>
      </bottom>
      <diagonal/>
    </border>
    <border>
      <left style="thin">
        <color theme="3" tint="0.39994506668294322"/>
      </left>
      <right style="thin">
        <color theme="3" tint="0.39994506668294322"/>
      </right>
      <top style="hair">
        <color theme="5" tint="-0.24994659260841701"/>
      </top>
      <bottom style="medium">
        <color indexed="64"/>
      </bottom>
      <diagonal/>
    </border>
    <border>
      <left style="medium">
        <color indexed="64"/>
      </left>
      <right style="medium">
        <color indexed="64"/>
      </right>
      <top/>
      <bottom style="double">
        <color indexed="64"/>
      </bottom>
      <diagonal/>
    </border>
    <border>
      <left style="thin">
        <color theme="0" tint="-0.24994659260841701"/>
      </left>
      <right style="thin">
        <color theme="0" tint="-0.24994659260841701"/>
      </right>
      <top style="medium">
        <color indexed="64"/>
      </top>
      <bottom style="thin">
        <color theme="3" tint="0.39994506668294322"/>
      </bottom>
      <diagonal/>
    </border>
    <border>
      <left style="thin">
        <color theme="0" tint="-0.24994659260841701"/>
      </left>
      <right style="medium">
        <color indexed="64"/>
      </right>
      <top style="medium">
        <color indexed="64"/>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24994659260841701"/>
      </left>
      <right/>
      <top style="medium">
        <color indexed="64"/>
      </top>
      <bottom style="thin">
        <color theme="3" tint="0.39994506668294322"/>
      </bottom>
      <diagonal/>
    </border>
    <border>
      <left style="thin">
        <color indexed="64"/>
      </left>
      <right/>
      <top style="medium">
        <color indexed="64"/>
      </top>
      <bottom style="thin">
        <color theme="3" tint="0.39994506668294322"/>
      </bottom>
      <diagonal/>
    </border>
    <border>
      <left style="thin">
        <color theme="3" tint="0.39994506668294322"/>
      </left>
      <right style="thin">
        <color theme="3" tint="0.39994506668294322"/>
      </right>
      <top/>
      <bottom style="medium">
        <color auto="1"/>
      </bottom>
      <diagonal/>
    </border>
    <border>
      <left style="thin">
        <color theme="0" tint="-0.24994659260841701"/>
      </left>
      <right style="thin">
        <color theme="0" tint="-0.24994659260841701"/>
      </right>
      <top/>
      <bottom style="medium">
        <color indexed="64"/>
      </bottom>
      <diagonal/>
    </border>
    <border>
      <left style="thin">
        <color theme="0" tint="-0.24994659260841701"/>
      </left>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auto="1"/>
      </bottom>
      <diagonal/>
    </border>
    <border>
      <left style="thin">
        <color theme="0" tint="-0.14996795556505021"/>
      </left>
      <right style="medium">
        <color auto="1"/>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
      <left style="thin">
        <color theme="0" tint="-0.14996795556505021"/>
      </left>
      <right/>
      <top/>
      <bottom style="medium">
        <color indexed="64"/>
      </bottom>
      <diagonal/>
    </border>
    <border>
      <left style="thin">
        <color theme="0" tint="-0.14993743705557422"/>
      </left>
      <right/>
      <top/>
      <bottom style="medium">
        <color indexed="64"/>
      </bottom>
      <diagonal/>
    </border>
    <border>
      <left style="medium">
        <color theme="0" tint="-0.14996795556505021"/>
      </left>
      <right style="medium">
        <color indexed="64"/>
      </right>
      <top/>
      <bottom style="medium">
        <color indexed="64"/>
      </bottom>
      <diagonal/>
    </border>
    <border>
      <left style="thin">
        <color theme="0" tint="-0.14993743705557422"/>
      </left>
      <right style="thin">
        <color theme="0" tint="-0.14993743705557422"/>
      </right>
      <top/>
      <bottom style="medium">
        <color indexed="64"/>
      </bottom>
      <diagonal/>
    </border>
    <border>
      <left style="thin">
        <color theme="0" tint="-0.14990691854609822"/>
      </left>
      <right style="thin">
        <color theme="0" tint="-0.14993743705557422"/>
      </right>
      <top/>
      <bottom style="medium">
        <color indexed="64"/>
      </bottom>
      <diagonal/>
    </border>
    <border>
      <left style="thin">
        <color theme="0" tint="-0.14993743705557422"/>
      </left>
      <right style="medium">
        <color indexed="64"/>
      </right>
      <top/>
      <bottom style="medium">
        <color indexed="64"/>
      </bottom>
      <diagonal/>
    </border>
    <border>
      <left style="thin">
        <color theme="0" tint="-0.14996795556505021"/>
      </left>
      <right style="thin">
        <color theme="0" tint="-0.14990691854609822"/>
      </right>
      <top/>
      <bottom style="medium">
        <color indexed="64"/>
      </bottom>
      <diagonal/>
    </border>
    <border>
      <left style="thin">
        <color theme="0" tint="-0.14990691854609822"/>
      </left>
      <right style="thin">
        <color theme="0" tint="-0.24994659260841701"/>
      </right>
      <top/>
      <bottom style="medium">
        <color indexed="64"/>
      </bottom>
      <diagonal/>
    </border>
    <border>
      <left style="double">
        <color indexed="64"/>
      </left>
      <right/>
      <top/>
      <bottom style="medium">
        <color indexed="64"/>
      </bottom>
      <diagonal/>
    </border>
    <border>
      <left style="medium">
        <color indexed="64"/>
      </left>
      <right style="thin">
        <color indexed="22"/>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indexed="64"/>
      </left>
      <right style="thin">
        <color theme="0" tint="-0.24994659260841701"/>
      </right>
      <top style="medium">
        <color indexed="64"/>
      </top>
      <bottom style="thin">
        <color theme="3" tint="0.39994506668294322"/>
      </bottom>
      <diagonal/>
    </border>
    <border>
      <left style="thin">
        <color theme="0" tint="-0.24994659260841701"/>
      </left>
      <right style="thin">
        <color theme="0" tint="-0.14996795556505021"/>
      </right>
      <top style="medium">
        <color auto="1"/>
      </top>
      <bottom style="thin">
        <color theme="3" tint="0.39994506668294322"/>
      </bottom>
      <diagonal/>
    </border>
    <border>
      <left style="thin">
        <color theme="0" tint="-0.14996795556505021"/>
      </left>
      <right style="thin">
        <color theme="0" tint="-0.14996795556505021"/>
      </right>
      <top style="medium">
        <color auto="1"/>
      </top>
      <bottom style="thin">
        <color theme="3" tint="0.39994506668294322"/>
      </bottom>
      <diagonal/>
    </border>
    <border>
      <left style="thin">
        <color theme="0" tint="-0.14996795556505021"/>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
      <left style="thin">
        <color theme="0" tint="-0.24994659260841701"/>
      </left>
      <right style="thin">
        <color theme="0" tint="-0.24994659260841701"/>
      </right>
      <top style="medium">
        <color indexed="64"/>
      </top>
      <bottom style="thin">
        <color theme="3" tint="0.39994506668294322"/>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auto="1"/>
      </left>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theme="3" tint="0.39994506668294322"/>
      </bottom>
      <diagonal/>
    </border>
    <border>
      <left style="thin">
        <color indexed="64"/>
      </left>
      <right style="thin">
        <color indexed="22"/>
      </right>
      <top style="medium">
        <color auto="1"/>
      </top>
      <bottom style="thin">
        <color theme="3" tint="0.39994506668294322"/>
      </bottom>
      <diagonal/>
    </border>
    <border>
      <left style="thin">
        <color indexed="22"/>
      </left>
      <right style="thin">
        <color indexed="22"/>
      </right>
      <top style="medium">
        <color indexed="64"/>
      </top>
      <bottom style="thin">
        <color theme="3" tint="0.39994506668294322"/>
      </bottom>
      <diagonal/>
    </border>
    <border>
      <left style="thin">
        <color theme="0" tint="-0.14996795556505021"/>
      </left>
      <right style="medium">
        <color indexed="64"/>
      </right>
      <top style="medium">
        <color indexed="64"/>
      </top>
      <bottom style="thin">
        <color theme="3" tint="0.39994506668294322"/>
      </bottom>
      <diagonal/>
    </border>
  </borders>
  <cellStyleXfs count="11">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0" fontId="77" fillId="0" borderId="0"/>
    <xf numFmtId="44" fontId="1" fillId="0" borderId="0" applyFont="0" applyFill="0" applyBorder="0" applyAlignment="0" applyProtection="0"/>
    <xf numFmtId="0" fontId="78" fillId="31" borderId="0" applyNumberFormat="0" applyBorder="0" applyAlignment="0" applyProtection="0"/>
    <xf numFmtId="0" fontId="1" fillId="0" borderId="0"/>
    <xf numFmtId="0" fontId="85" fillId="0" borderId="0" applyNumberFormat="0" applyFill="0" applyBorder="0" applyAlignment="0" applyProtection="0"/>
    <xf numFmtId="0" fontId="3" fillId="0" borderId="0"/>
  </cellStyleXfs>
  <cellXfs count="2133">
    <xf numFmtId="0" fontId="0" fillId="0" borderId="0" xfId="0"/>
    <xf numFmtId="0" fontId="3" fillId="0" borderId="0" xfId="0" applyFont="1" applyAlignment="1">
      <alignment vertical="center"/>
    </xf>
    <xf numFmtId="0" fontId="12" fillId="0" borderId="0" xfId="0" applyFont="1" applyAlignment="1">
      <alignment horizontal="left" vertical="center"/>
    </xf>
    <xf numFmtId="0" fontId="3" fillId="0" borderId="21"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93" xfId="0" applyFont="1" applyBorder="1" applyAlignment="1">
      <alignment vertical="center"/>
    </xf>
    <xf numFmtId="0" fontId="3" fillId="0" borderId="94" xfId="0" applyFont="1" applyBorder="1" applyAlignment="1">
      <alignment vertical="center"/>
    </xf>
    <xf numFmtId="0" fontId="25" fillId="0" borderId="0" xfId="0" applyFont="1" applyAlignment="1">
      <alignment horizontal="center" vertical="center" wrapText="1"/>
    </xf>
    <xf numFmtId="42" fontId="21" fillId="0" borderId="0" xfId="0" applyNumberFormat="1" applyFont="1" applyAlignment="1">
      <alignment vertical="center"/>
    </xf>
    <xf numFmtId="0" fontId="13" fillId="0" borderId="0" xfId="0" applyFont="1"/>
    <xf numFmtId="0" fontId="24" fillId="0" borderId="0" xfId="0" applyFont="1"/>
    <xf numFmtId="42" fontId="14" fillId="0" borderId="0" xfId="0" applyNumberFormat="1" applyFont="1"/>
    <xf numFmtId="42" fontId="21" fillId="6" borderId="52" xfId="0" applyNumberFormat="1" applyFont="1" applyFill="1" applyBorder="1" applyAlignment="1">
      <alignment vertical="center"/>
    </xf>
    <xf numFmtId="0" fontId="24" fillId="0" borderId="73" xfId="0" applyFont="1" applyBorder="1"/>
    <xf numFmtId="5" fontId="23" fillId="0" borderId="70" xfId="0" applyNumberFormat="1" applyFont="1" applyBorder="1" applyAlignment="1">
      <alignment vertical="center"/>
    </xf>
    <xf numFmtId="42" fontId="21" fillId="0" borderId="104" xfId="0" applyNumberFormat="1" applyFont="1" applyBorder="1" applyAlignment="1">
      <alignment vertical="center"/>
    </xf>
    <xf numFmtId="5" fontId="28" fillId="0" borderId="70" xfId="0" applyNumberFormat="1" applyFont="1" applyBorder="1" applyAlignment="1">
      <alignment vertical="center"/>
    </xf>
    <xf numFmtId="5" fontId="25" fillId="0" borderId="70" xfId="0" applyNumberFormat="1" applyFont="1" applyBorder="1" applyAlignment="1">
      <alignment vertical="center"/>
    </xf>
    <xf numFmtId="42" fontId="21" fillId="0" borderId="70" xfId="0" applyNumberFormat="1" applyFont="1" applyBorder="1" applyAlignment="1">
      <alignment vertical="center"/>
    </xf>
    <xf numFmtId="42" fontId="21" fillId="16" borderId="92" xfId="0" applyNumberFormat="1" applyFont="1" applyFill="1" applyBorder="1" applyAlignment="1">
      <alignment vertical="center"/>
    </xf>
    <xf numFmtId="5" fontId="11" fillId="0" borderId="23" xfId="0" applyNumberFormat="1" applyFont="1" applyBorder="1" applyAlignment="1">
      <alignment vertical="center"/>
    </xf>
    <xf numFmtId="5" fontId="10" fillId="0" borderId="23" xfId="0" applyNumberFormat="1" applyFont="1" applyBorder="1" applyAlignment="1">
      <alignment vertical="center"/>
    </xf>
    <xf numFmtId="44" fontId="21" fillId="0" borderId="0" xfId="0" applyNumberFormat="1" applyFont="1" applyAlignment="1">
      <alignment vertical="center"/>
    </xf>
    <xf numFmtId="44" fontId="32" fillId="0" borderId="0" xfId="0" applyNumberFormat="1" applyFont="1" applyAlignment="1">
      <alignment vertical="center"/>
    </xf>
    <xf numFmtId="44" fontId="21" fillId="0" borderId="23" xfId="0" applyNumberFormat="1" applyFont="1" applyBorder="1" applyAlignment="1">
      <alignment vertical="center"/>
    </xf>
    <xf numFmtId="0" fontId="11" fillId="5" borderId="0" xfId="0" applyFont="1" applyFill="1" applyAlignment="1">
      <alignment horizontal="center" wrapText="1"/>
    </xf>
    <xf numFmtId="5" fontId="23" fillId="0" borderId="0" xfId="0" applyNumberFormat="1" applyFont="1" applyAlignment="1">
      <alignment vertical="center"/>
    </xf>
    <xf numFmtId="0" fontId="23" fillId="0" borderId="0" xfId="0" applyFont="1"/>
    <xf numFmtId="3" fontId="23" fillId="0" borderId="0" xfId="0" applyNumberFormat="1" applyFont="1" applyAlignment="1">
      <alignment vertical="center"/>
    </xf>
    <xf numFmtId="5" fontId="28" fillId="0" borderId="0" xfId="0" applyNumberFormat="1" applyFont="1" applyAlignment="1">
      <alignment vertical="center"/>
    </xf>
    <xf numFmtId="5" fontId="25" fillId="0" borderId="0" xfId="0" applyNumberFormat="1" applyFont="1" applyAlignment="1">
      <alignment vertical="center"/>
    </xf>
    <xf numFmtId="0" fontId="23" fillId="0" borderId="0" xfId="0" applyFont="1" applyAlignment="1">
      <alignment vertical="center"/>
    </xf>
    <xf numFmtId="164" fontId="23" fillId="0" borderId="0" xfId="0" applyNumberFormat="1" applyFont="1" applyAlignment="1">
      <alignment vertical="center"/>
    </xf>
    <xf numFmtId="9" fontId="23" fillId="0" borderId="0" xfId="0" applyNumberFormat="1" applyFont="1" applyAlignment="1">
      <alignment vertical="center"/>
    </xf>
    <xf numFmtId="165" fontId="23" fillId="0" borderId="0" xfId="0" applyNumberFormat="1" applyFont="1" applyAlignment="1">
      <alignment vertical="center"/>
    </xf>
    <xf numFmtId="9" fontId="23" fillId="0" borderId="0" xfId="0" applyNumberFormat="1" applyFont="1" applyAlignment="1">
      <alignment horizontal="right" vertical="center"/>
    </xf>
    <xf numFmtId="5" fontId="23" fillId="0" borderId="0" xfId="0" applyNumberFormat="1" applyFont="1" applyAlignment="1">
      <alignment horizontal="center" vertical="center"/>
    </xf>
    <xf numFmtId="5" fontId="23" fillId="0" borderId="23" xfId="0" applyNumberFormat="1" applyFont="1" applyBorder="1" applyAlignment="1">
      <alignment vertical="center"/>
    </xf>
    <xf numFmtId="5" fontId="25" fillId="0" borderId="23" xfId="0" applyNumberFormat="1" applyFont="1" applyBorder="1" applyAlignment="1">
      <alignment vertical="center"/>
    </xf>
    <xf numFmtId="164" fontId="23" fillId="0" borderId="0" xfId="0" applyNumberFormat="1" applyFont="1" applyAlignment="1">
      <alignment horizontal="center" vertical="center"/>
    </xf>
    <xf numFmtId="0" fontId="30" fillId="0" borderId="0" xfId="0" applyFont="1"/>
    <xf numFmtId="5" fontId="26" fillId="0" borderId="0" xfId="0" applyNumberFormat="1" applyFont="1" applyAlignment="1">
      <alignment horizontal="center" vertical="center" wrapText="1"/>
    </xf>
    <xf numFmtId="5" fontId="30" fillId="0" borderId="0" xfId="0" applyNumberFormat="1" applyFont="1" applyAlignment="1">
      <alignment vertical="center"/>
    </xf>
    <xf numFmtId="0" fontId="30" fillId="0" borderId="0" xfId="0" applyFont="1" applyAlignment="1">
      <alignment vertical="center"/>
    </xf>
    <xf numFmtId="164" fontId="30" fillId="0" borderId="0" xfId="0" applyNumberFormat="1" applyFont="1" applyAlignment="1">
      <alignment vertical="center"/>
    </xf>
    <xf numFmtId="5" fontId="27" fillId="0" borderId="0" xfId="0" applyNumberFormat="1" applyFont="1" applyAlignment="1">
      <alignment vertical="center"/>
    </xf>
    <xf numFmtId="3" fontId="23" fillId="0" borderId="0" xfId="0" applyNumberFormat="1" applyFont="1"/>
    <xf numFmtId="5" fontId="23" fillId="0" borderId="0" xfId="0" applyNumberFormat="1" applyFont="1"/>
    <xf numFmtId="42" fontId="14" fillId="0" borderId="0" xfId="0" applyNumberFormat="1" applyFont="1" applyAlignment="1">
      <alignment vertical="center"/>
    </xf>
    <xf numFmtId="42" fontId="18" fillId="0" borderId="0" xfId="0" applyNumberFormat="1" applyFont="1" applyAlignment="1">
      <alignment vertical="center"/>
    </xf>
    <xf numFmtId="42" fontId="17" fillId="0" borderId="0" xfId="0" applyNumberFormat="1" applyFont="1" applyAlignment="1">
      <alignment vertical="center"/>
    </xf>
    <xf numFmtId="0" fontId="23" fillId="0" borderId="0" xfId="0" applyFont="1" applyAlignment="1">
      <alignment horizontal="left" vertical="center"/>
    </xf>
    <xf numFmtId="0" fontId="30" fillId="0" borderId="0" xfId="0" applyFont="1" applyAlignment="1">
      <alignment horizontal="center" wrapText="1"/>
    </xf>
    <xf numFmtId="42" fontId="14" fillId="0" borderId="23" xfId="0" applyNumberFormat="1" applyFont="1" applyBorder="1" applyAlignment="1">
      <alignment vertical="center"/>
    </xf>
    <xf numFmtId="42" fontId="14" fillId="0" borderId="56" xfId="0" applyNumberFormat="1" applyFont="1" applyBorder="1" applyAlignment="1" applyProtection="1">
      <alignment vertical="center"/>
      <protection locked="0"/>
    </xf>
    <xf numFmtId="5" fontId="25" fillId="0" borderId="0" xfId="0" applyNumberFormat="1" applyFont="1" applyAlignment="1">
      <alignment horizontal="right" vertical="center"/>
    </xf>
    <xf numFmtId="5" fontId="23" fillId="0" borderId="0" xfId="0" applyNumberFormat="1" applyFont="1" applyAlignment="1">
      <alignment horizontal="left" vertical="center"/>
    </xf>
    <xf numFmtId="0" fontId="23" fillId="0" borderId="0" xfId="0" applyFont="1" applyAlignment="1">
      <alignment horizontal="left"/>
    </xf>
    <xf numFmtId="42" fontId="14" fillId="11" borderId="8" xfId="0" applyNumberFormat="1" applyFont="1" applyFill="1" applyBorder="1" applyAlignment="1">
      <alignment vertical="center"/>
    </xf>
    <xf numFmtId="42" fontId="14" fillId="0" borderId="34" xfId="0" applyNumberFormat="1" applyFont="1" applyBorder="1" applyAlignment="1" applyProtection="1">
      <alignment vertical="center"/>
      <protection locked="0"/>
    </xf>
    <xf numFmtId="42" fontId="14" fillId="18" borderId="101" xfId="0" applyNumberFormat="1" applyFont="1" applyFill="1" applyBorder="1" applyAlignment="1">
      <alignment vertical="center"/>
    </xf>
    <xf numFmtId="42" fontId="14" fillId="17" borderId="103" xfId="0" applyNumberFormat="1" applyFont="1" applyFill="1" applyBorder="1" applyAlignment="1">
      <alignment vertical="center"/>
    </xf>
    <xf numFmtId="42" fontId="14" fillId="17" borderId="65" xfId="0" applyNumberFormat="1" applyFont="1" applyFill="1" applyBorder="1" applyAlignment="1">
      <alignment vertical="center"/>
    </xf>
    <xf numFmtId="42" fontId="14" fillId="17" borderId="42" xfId="0" applyNumberFormat="1" applyFont="1" applyFill="1" applyBorder="1" applyAlignment="1">
      <alignment vertical="center"/>
    </xf>
    <xf numFmtId="42" fontId="14" fillId="17" borderId="101" xfId="0" applyNumberFormat="1" applyFont="1" applyFill="1" applyBorder="1" applyAlignment="1">
      <alignment vertical="center"/>
    </xf>
    <xf numFmtId="42" fontId="14" fillId="17" borderId="98" xfId="0" applyNumberFormat="1" applyFont="1" applyFill="1" applyBorder="1" applyAlignment="1">
      <alignment vertical="center"/>
    </xf>
    <xf numFmtId="42" fontId="14" fillId="17" borderId="99" xfId="0" applyNumberFormat="1" applyFont="1" applyFill="1" applyBorder="1" applyAlignment="1">
      <alignment vertical="center"/>
    </xf>
    <xf numFmtId="42" fontId="14" fillId="17" borderId="13" xfId="0" applyNumberFormat="1" applyFont="1" applyFill="1" applyBorder="1" applyAlignment="1">
      <alignment vertical="center"/>
    </xf>
    <xf numFmtId="42" fontId="14" fillId="17" borderId="2" xfId="0" applyNumberFormat="1" applyFont="1" applyFill="1" applyBorder="1" applyAlignment="1">
      <alignment vertical="center"/>
    </xf>
    <xf numFmtId="42" fontId="14" fillId="17" borderId="55" xfId="0" applyNumberFormat="1" applyFont="1" applyFill="1" applyBorder="1" applyAlignment="1">
      <alignment vertical="center"/>
    </xf>
    <xf numFmtId="42" fontId="14" fillId="17" borderId="49" xfId="0" applyNumberFormat="1" applyFont="1" applyFill="1" applyBorder="1" applyAlignment="1">
      <alignment vertical="center"/>
    </xf>
    <xf numFmtId="42" fontId="14" fillId="17" borderId="5" xfId="0" applyNumberFormat="1" applyFont="1" applyFill="1" applyBorder="1" applyAlignment="1">
      <alignment vertical="center"/>
    </xf>
    <xf numFmtId="42" fontId="14" fillId="17" borderId="7" xfId="0" applyNumberFormat="1" applyFont="1" applyFill="1" applyBorder="1" applyAlignment="1">
      <alignment vertical="center"/>
    </xf>
    <xf numFmtId="42" fontId="14" fillId="17" borderId="16" xfId="0" applyNumberFormat="1" applyFont="1" applyFill="1" applyBorder="1" applyAlignment="1">
      <alignment vertical="center"/>
    </xf>
    <xf numFmtId="42" fontId="14" fillId="17" borderId="63" xfId="0" applyNumberFormat="1" applyFont="1" applyFill="1" applyBorder="1" applyAlignment="1">
      <alignment vertical="center"/>
    </xf>
    <xf numFmtId="42" fontId="14" fillId="17" borderId="68" xfId="0" applyNumberFormat="1" applyFont="1" applyFill="1" applyBorder="1" applyAlignment="1">
      <alignment vertical="center"/>
    </xf>
    <xf numFmtId="5" fontId="23" fillId="5" borderId="23" xfId="0" applyNumberFormat="1" applyFont="1" applyFill="1" applyBorder="1" applyAlignment="1">
      <alignment vertical="center"/>
    </xf>
    <xf numFmtId="3" fontId="23" fillId="5" borderId="23" xfId="0" applyNumberFormat="1" applyFont="1" applyFill="1" applyBorder="1" applyAlignment="1">
      <alignment vertical="center"/>
    </xf>
    <xf numFmtId="42" fontId="14" fillId="5" borderId="23" xfId="0" applyNumberFormat="1" applyFont="1" applyFill="1" applyBorder="1" applyAlignment="1">
      <alignment vertical="center"/>
    </xf>
    <xf numFmtId="42" fontId="14" fillId="13" borderId="23" xfId="0" applyNumberFormat="1" applyFont="1" applyFill="1" applyBorder="1" applyAlignment="1">
      <alignment vertical="center"/>
    </xf>
    <xf numFmtId="5" fontId="28" fillId="0" borderId="23" xfId="0" applyNumberFormat="1" applyFont="1" applyBorder="1" applyAlignment="1">
      <alignment vertical="center"/>
    </xf>
    <xf numFmtId="42" fontId="14" fillId="17" borderId="56" xfId="0" applyNumberFormat="1" applyFont="1" applyFill="1" applyBorder="1" applyAlignment="1">
      <alignment vertical="center"/>
    </xf>
    <xf numFmtId="42" fontId="14" fillId="17" borderId="97" xfId="0" applyNumberFormat="1" applyFont="1" applyFill="1" applyBorder="1" applyAlignment="1">
      <alignment vertical="center"/>
    </xf>
    <xf numFmtId="0" fontId="14" fillId="0" borderId="0" xfId="0" applyFont="1"/>
    <xf numFmtId="0" fontId="18" fillId="0" borderId="0" xfId="0" applyFont="1"/>
    <xf numFmtId="0" fontId="3" fillId="0" borderId="20" xfId="0" applyFont="1" applyBorder="1"/>
    <xf numFmtId="0" fontId="3" fillId="0" borderId="0" xfId="0" applyFont="1"/>
    <xf numFmtId="0" fontId="3" fillId="0" borderId="21" xfId="0" applyFont="1" applyBorder="1"/>
    <xf numFmtId="0" fontId="23" fillId="0" borderId="2" xfId="0" applyFont="1" applyBorder="1"/>
    <xf numFmtId="0" fontId="31" fillId="0" borderId="0" xfId="0" applyFont="1" applyAlignment="1">
      <alignment vertical="center"/>
    </xf>
    <xf numFmtId="0" fontId="15" fillId="0" borderId="0" xfId="0" applyFont="1"/>
    <xf numFmtId="44" fontId="14" fillId="0" borderId="0" xfId="0" applyNumberFormat="1" applyFont="1"/>
    <xf numFmtId="0" fontId="48" fillId="0" borderId="0" xfId="0" applyFont="1"/>
    <xf numFmtId="0" fontId="50" fillId="0" borderId="0" xfId="0" applyFont="1"/>
    <xf numFmtId="6" fontId="50" fillId="0" borderId="0" xfId="0" applyNumberFormat="1" applyFont="1"/>
    <xf numFmtId="0" fontId="51" fillId="0" borderId="0" xfId="0" applyFont="1"/>
    <xf numFmtId="42" fontId="50" fillId="6" borderId="78" xfId="0" applyNumberFormat="1" applyFont="1" applyFill="1" applyBorder="1"/>
    <xf numFmtId="0" fontId="50" fillId="0" borderId="4" xfId="0" applyFont="1" applyBorder="1"/>
    <xf numFmtId="42" fontId="50" fillId="6" borderId="77" xfId="0" applyNumberFormat="1" applyFont="1" applyFill="1" applyBorder="1"/>
    <xf numFmtId="42" fontId="50" fillId="6" borderId="67" xfId="0" applyNumberFormat="1" applyFont="1" applyFill="1" applyBorder="1"/>
    <xf numFmtId="42" fontId="51" fillId="6" borderId="106" xfId="0" applyNumberFormat="1" applyFont="1" applyFill="1" applyBorder="1"/>
    <xf numFmtId="6" fontId="50" fillId="0" borderId="30" xfId="0" applyNumberFormat="1" applyFont="1" applyBorder="1"/>
    <xf numFmtId="8" fontId="50" fillId="0" borderId="30" xfId="0" applyNumberFormat="1" applyFont="1" applyBorder="1"/>
    <xf numFmtId="166" fontId="14" fillId="0" borderId="0" xfId="0" applyNumberFormat="1" applyFont="1" applyAlignment="1">
      <alignment horizontal="left"/>
    </xf>
    <xf numFmtId="0" fontId="38" fillId="0" borderId="0" xfId="0" applyFont="1"/>
    <xf numFmtId="44" fontId="18" fillId="0" borderId="0" xfId="0" applyNumberFormat="1" applyFont="1" applyAlignment="1">
      <alignment horizontal="left"/>
    </xf>
    <xf numFmtId="0" fontId="3" fillId="0" borderId="17" xfId="0" applyFont="1" applyBorder="1" applyAlignment="1">
      <alignment vertical="center"/>
    </xf>
    <xf numFmtId="0" fontId="14" fillId="0" borderId="21" xfId="0" applyFont="1" applyBorder="1"/>
    <xf numFmtId="0" fontId="14" fillId="0" borderId="20" xfId="0" applyFont="1" applyBorder="1" applyAlignment="1">
      <alignment vertical="center"/>
    </xf>
    <xf numFmtId="0" fontId="44" fillId="0" borderId="0" xfId="0" applyFont="1" applyAlignment="1">
      <alignment horizontal="right"/>
    </xf>
    <xf numFmtId="0" fontId="14" fillId="0" borderId="22" xfId="0" applyFont="1" applyBorder="1" applyAlignment="1">
      <alignment vertical="center"/>
    </xf>
    <xf numFmtId="0" fontId="14" fillId="0" borderId="23" xfId="0" applyFont="1" applyBorder="1" applyAlignment="1">
      <alignment vertical="center"/>
    </xf>
    <xf numFmtId="0" fontId="14" fillId="0" borderId="23" xfId="0" applyFont="1" applyBorder="1"/>
    <xf numFmtId="0" fontId="14" fillId="0" borderId="24" xfId="0" applyFont="1" applyBorder="1"/>
    <xf numFmtId="0" fontId="14" fillId="0" borderId="17" xfId="0" applyFont="1" applyBorder="1"/>
    <xf numFmtId="0" fontId="14" fillId="0" borderId="18" xfId="0" applyFont="1" applyBorder="1"/>
    <xf numFmtId="0" fontId="14" fillId="0" borderId="18" xfId="0" applyFont="1" applyBorder="1" applyAlignment="1">
      <alignment horizontal="center"/>
    </xf>
    <xf numFmtId="166" fontId="14" fillId="0" borderId="18" xfId="0" applyNumberFormat="1" applyFont="1" applyBorder="1"/>
    <xf numFmtId="9" fontId="14" fillId="0" borderId="18" xfId="0" applyNumberFormat="1" applyFont="1" applyBorder="1" applyAlignment="1">
      <alignment horizontal="center"/>
    </xf>
    <xf numFmtId="166" fontId="14" fillId="0" borderId="18" xfId="0" applyNumberFormat="1" applyFont="1" applyBorder="1" applyAlignment="1">
      <alignment horizontal="center"/>
    </xf>
    <xf numFmtId="3" fontId="14" fillId="0" borderId="18" xfId="0" applyNumberFormat="1" applyFont="1" applyBorder="1"/>
    <xf numFmtId="0" fontId="14" fillId="0" borderId="19" xfId="0" applyFont="1" applyBorder="1"/>
    <xf numFmtId="0" fontId="14" fillId="0" borderId="20" xfId="0" applyFont="1" applyBorder="1"/>
    <xf numFmtId="0" fontId="14" fillId="0" borderId="0" xfId="0" applyFont="1" applyAlignment="1">
      <alignment horizontal="center"/>
    </xf>
    <xf numFmtId="166" fontId="14" fillId="0" borderId="0" xfId="0" applyNumberFormat="1" applyFont="1"/>
    <xf numFmtId="9" fontId="14" fillId="0" borderId="0" xfId="0" applyNumberFormat="1" applyFont="1" applyAlignment="1">
      <alignment horizontal="center"/>
    </xf>
    <xf numFmtId="166" fontId="14" fillId="0" borderId="0" xfId="0" applyNumberFormat="1" applyFont="1" applyAlignment="1">
      <alignment horizontal="center"/>
    </xf>
    <xf numFmtId="3" fontId="14" fillId="0" borderId="0" xfId="0" applyNumberFormat="1" applyFont="1"/>
    <xf numFmtId="166" fontId="14" fillId="0" borderId="0" xfId="0" applyNumberFormat="1" applyFont="1" applyAlignment="1">
      <alignment horizontal="center" wrapText="1"/>
    </xf>
    <xf numFmtId="0" fontId="14" fillId="0" borderId="20" xfId="0" applyFont="1" applyBorder="1" applyAlignment="1">
      <alignment wrapText="1"/>
    </xf>
    <xf numFmtId="166" fontId="14" fillId="0" borderId="0" xfId="0" applyNumberFormat="1" applyFont="1" applyAlignment="1">
      <alignment wrapText="1"/>
    </xf>
    <xf numFmtId="3" fontId="15" fillId="0" borderId="21" xfId="0" applyNumberFormat="1" applyFont="1" applyBorder="1"/>
    <xf numFmtId="166" fontId="15" fillId="0" borderId="21" xfId="0" applyNumberFormat="1" applyFont="1" applyBorder="1"/>
    <xf numFmtId="3" fontId="15" fillId="0" borderId="20" xfId="0" applyNumberFormat="1" applyFont="1" applyBorder="1"/>
    <xf numFmtId="166" fontId="15" fillId="0" borderId="84" xfId="0" applyNumberFormat="1" applyFont="1" applyBorder="1"/>
    <xf numFmtId="166" fontId="15" fillId="0" borderId="0" xfId="0" applyNumberFormat="1" applyFont="1"/>
    <xf numFmtId="3" fontId="15" fillId="0" borderId="0" xfId="0" applyNumberFormat="1" applyFont="1"/>
    <xf numFmtId="3" fontId="16" fillId="0" borderId="0" xfId="0" applyNumberFormat="1" applyFont="1"/>
    <xf numFmtId="166" fontId="13" fillId="0" borderId="0" xfId="0" applyNumberFormat="1" applyFont="1"/>
    <xf numFmtId="166" fontId="18" fillId="0" borderId="0" xfId="0" applyNumberFormat="1" applyFont="1"/>
    <xf numFmtId="166" fontId="15" fillId="0" borderId="0" xfId="0" applyNumberFormat="1" applyFont="1" applyAlignment="1">
      <alignment horizontal="right"/>
    </xf>
    <xf numFmtId="0" fontId="38" fillId="0" borderId="21" xfId="0" applyFont="1" applyBorder="1" applyAlignment="1">
      <alignment wrapText="1"/>
    </xf>
    <xf numFmtId="0" fontId="38" fillId="7" borderId="0" xfId="0" applyFont="1" applyFill="1" applyAlignment="1">
      <alignment vertical="center"/>
    </xf>
    <xf numFmtId="0" fontId="51" fillId="7" borderId="0" xfId="0" applyFont="1" applyFill="1" applyAlignment="1">
      <alignment horizontal="left" vertical="center"/>
    </xf>
    <xf numFmtId="0" fontId="51" fillId="7" borderId="0" xfId="0" applyFont="1" applyFill="1" applyAlignment="1">
      <alignment horizontal="right" vertical="center"/>
    </xf>
    <xf numFmtId="0" fontId="40" fillId="15" borderId="107" xfId="0" applyFont="1" applyFill="1" applyBorder="1" applyAlignment="1">
      <alignment horizontal="center" vertical="center"/>
    </xf>
    <xf numFmtId="0" fontId="40" fillId="8" borderId="140" xfId="0" applyFont="1" applyFill="1" applyBorder="1" applyAlignment="1">
      <alignment horizontal="center" vertical="center"/>
    </xf>
    <xf numFmtId="5" fontId="40" fillId="8" borderId="0" xfId="0" applyNumberFormat="1" applyFont="1" applyFill="1" applyAlignment="1">
      <alignment vertical="center"/>
    </xf>
    <xf numFmtId="0" fontId="51" fillId="22" borderId="0" xfId="0" applyFont="1" applyFill="1" applyAlignment="1">
      <alignment horizontal="left" vertical="center"/>
    </xf>
    <xf numFmtId="0" fontId="51" fillId="22" borderId="0" xfId="0" applyFont="1" applyFill="1" applyAlignment="1">
      <alignment horizontal="right" vertical="center"/>
    </xf>
    <xf numFmtId="0" fontId="40" fillId="15" borderId="106" xfId="0" applyFont="1" applyFill="1" applyBorder="1" applyAlignment="1">
      <alignment horizontal="center" vertical="center" wrapText="1"/>
    </xf>
    <xf numFmtId="0" fontId="40" fillId="0" borderId="0" xfId="0" applyFont="1" applyAlignment="1">
      <alignment horizontal="left" vertical="center"/>
    </xf>
    <xf numFmtId="0" fontId="14" fillId="21" borderId="0" xfId="0" applyFont="1" applyFill="1"/>
    <xf numFmtId="0" fontId="40" fillId="15" borderId="106" xfId="0" applyFont="1" applyFill="1" applyBorder="1" applyAlignment="1">
      <alignment horizontal="center" vertical="center"/>
    </xf>
    <xf numFmtId="6" fontId="40" fillId="8" borderId="2" xfId="0" applyNumberFormat="1" applyFont="1" applyFill="1" applyBorder="1" applyAlignment="1">
      <alignment vertical="center"/>
    </xf>
    <xf numFmtId="0" fontId="38" fillId="0" borderId="0" xfId="0" applyFont="1" applyAlignment="1">
      <alignment vertical="center"/>
    </xf>
    <xf numFmtId="0" fontId="38" fillId="0" borderId="119" xfId="0" applyFont="1" applyBorder="1" applyAlignment="1">
      <alignment vertical="center"/>
    </xf>
    <xf numFmtId="0" fontId="51" fillId="0" borderId="0" xfId="0" applyFont="1" applyAlignment="1">
      <alignment horizontal="left" vertical="center"/>
    </xf>
    <xf numFmtId="0" fontId="51" fillId="0" borderId="0" xfId="0" applyFont="1" applyAlignment="1">
      <alignment horizontal="right" vertical="center"/>
    </xf>
    <xf numFmtId="0" fontId="51" fillId="0" borderId="119" xfId="0" applyFont="1" applyBorder="1" applyAlignment="1">
      <alignment horizontal="left" vertical="center"/>
    </xf>
    <xf numFmtId="0" fontId="58" fillId="0" borderId="0" xfId="0" applyFont="1" applyAlignment="1">
      <alignment vertical="center"/>
    </xf>
    <xf numFmtId="0" fontId="35" fillId="0" borderId="0" xfId="0" applyFont="1" applyAlignment="1">
      <alignment vertical="center"/>
    </xf>
    <xf numFmtId="0" fontId="40" fillId="0" borderId="0" xfId="0" applyFont="1" applyAlignment="1">
      <alignment vertical="center"/>
    </xf>
    <xf numFmtId="0" fontId="40" fillId="0" borderId="0" xfId="0" quotePrefix="1" applyFont="1" applyAlignment="1">
      <alignment horizontal="center" vertical="center"/>
    </xf>
    <xf numFmtId="0" fontId="40" fillId="0" borderId="0" xfId="0" applyFont="1" applyAlignment="1">
      <alignment horizontal="center" vertical="center"/>
    </xf>
    <xf numFmtId="0" fontId="40" fillId="0" borderId="120" xfId="0" applyFont="1" applyBorder="1" applyAlignment="1">
      <alignment vertical="center"/>
    </xf>
    <xf numFmtId="0" fontId="40" fillId="0" borderId="120" xfId="0" quotePrefix="1" applyFont="1" applyBorder="1" applyAlignment="1">
      <alignment horizontal="center" vertical="center"/>
    </xf>
    <xf numFmtId="0" fontId="35" fillId="0" borderId="0" xfId="0" applyFont="1" applyAlignment="1">
      <alignment horizontal="center" vertical="center"/>
    </xf>
    <xf numFmtId="0" fontId="42" fillId="0" borderId="138" xfId="0" applyFont="1" applyBorder="1" applyAlignment="1">
      <alignment vertical="center"/>
    </xf>
    <xf numFmtId="0" fontId="42" fillId="0" borderId="120" xfId="0" applyFont="1" applyBorder="1" applyAlignment="1">
      <alignment vertical="center"/>
    </xf>
    <xf numFmtId="0" fontId="35" fillId="0" borderId="0" xfId="0" applyFont="1" applyAlignment="1">
      <alignment horizontal="left" vertical="center"/>
    </xf>
    <xf numFmtId="0" fontId="35" fillId="0" borderId="0" xfId="0" applyFont="1" applyAlignment="1">
      <alignment horizontal="center"/>
    </xf>
    <xf numFmtId="0" fontId="38" fillId="0" borderId="141" xfId="0" applyFont="1" applyBorder="1" applyAlignment="1">
      <alignment horizontal="left" vertical="center" indent="1"/>
    </xf>
    <xf numFmtId="0" fontId="40" fillId="0" borderId="141" xfId="0" applyFont="1" applyBorder="1" applyAlignment="1">
      <alignment vertical="center"/>
    </xf>
    <xf numFmtId="0" fontId="38" fillId="0" borderId="142" xfId="0" applyFont="1" applyBorder="1" applyAlignment="1">
      <alignment horizontal="left" vertical="center" indent="1"/>
    </xf>
    <xf numFmtId="0" fontId="40" fillId="0" borderId="142" xfId="0" applyFont="1" applyBorder="1" applyAlignment="1">
      <alignment vertical="center"/>
    </xf>
    <xf numFmtId="0" fontId="38" fillId="0" borderId="142" xfId="0" applyFont="1" applyBorder="1" applyAlignment="1">
      <alignment vertical="center"/>
    </xf>
    <xf numFmtId="0" fontId="38" fillId="0" borderId="4" xfId="0" applyFont="1" applyBorder="1" applyAlignment="1">
      <alignment horizontal="left" vertical="center" indent="1"/>
    </xf>
    <xf numFmtId="0" fontId="40" fillId="0" borderId="4" xfId="0" applyFont="1" applyBorder="1" applyAlignment="1">
      <alignment vertical="center"/>
    </xf>
    <xf numFmtId="0" fontId="38" fillId="0" borderId="138" xfId="0" applyFont="1" applyBorder="1" applyAlignment="1">
      <alignment horizontal="left" vertical="center"/>
    </xf>
    <xf numFmtId="0" fontId="40" fillId="0" borderId="138" xfId="0" applyFont="1" applyBorder="1" applyAlignment="1">
      <alignment vertical="center"/>
    </xf>
    <xf numFmtId="0" fontId="38" fillId="0" borderId="4" xfId="0" applyFont="1" applyBorder="1" applyAlignment="1">
      <alignment horizontal="left" vertical="center"/>
    </xf>
    <xf numFmtId="44" fontId="40" fillId="0" borderId="0" xfId="0" applyNumberFormat="1" applyFont="1" applyAlignment="1">
      <alignment vertical="center"/>
    </xf>
    <xf numFmtId="0" fontId="40" fillId="0" borderId="120" xfId="0" applyFont="1" applyBorder="1" applyAlignment="1">
      <alignment horizontal="left" vertical="center"/>
    </xf>
    <xf numFmtId="0" fontId="38" fillId="0" borderId="0" xfId="0" applyFont="1" applyAlignment="1">
      <alignment horizontal="left" vertical="center" indent="1"/>
    </xf>
    <xf numFmtId="0" fontId="38" fillId="0" borderId="0" xfId="0" applyFont="1" applyAlignment="1">
      <alignment horizontal="left" vertical="center"/>
    </xf>
    <xf numFmtId="0" fontId="17" fillId="7" borderId="0" xfId="0" applyFont="1" applyFill="1" applyAlignment="1">
      <alignment vertical="center"/>
    </xf>
    <xf numFmtId="0" fontId="40" fillId="0" borderId="0" xfId="0" applyFont="1" applyAlignment="1">
      <alignment horizontal="left" vertical="center" indent="1"/>
    </xf>
    <xf numFmtId="0" fontId="40" fillId="0" borderId="0" xfId="0" applyFont="1" applyAlignment="1">
      <alignment vertical="center" wrapText="1"/>
    </xf>
    <xf numFmtId="0" fontId="40" fillId="0" borderId="2" xfId="0" applyFont="1" applyBorder="1" applyAlignment="1">
      <alignment vertical="center" wrapText="1"/>
    </xf>
    <xf numFmtId="0" fontId="38" fillId="19" borderId="1" xfId="0" applyFont="1" applyFill="1" applyBorder="1"/>
    <xf numFmtId="0" fontId="14" fillId="19" borderId="0" xfId="0" applyFont="1" applyFill="1"/>
    <xf numFmtId="0" fontId="14" fillId="19" borderId="2" xfId="0" applyFont="1" applyFill="1" applyBorder="1"/>
    <xf numFmtId="0" fontId="14" fillId="5" borderId="151" xfId="0" applyFont="1" applyFill="1" applyBorder="1" applyAlignment="1" applyProtection="1">
      <alignment horizontal="center" vertical="center" wrapText="1"/>
      <protection locked="0"/>
    </xf>
    <xf numFmtId="0" fontId="14" fillId="5" borderId="152" xfId="0" applyFont="1" applyFill="1" applyBorder="1" applyAlignment="1" applyProtection="1">
      <alignment horizontal="center" vertical="center" wrapText="1"/>
      <protection locked="0"/>
    </xf>
    <xf numFmtId="0" fontId="46" fillId="0" borderId="118" xfId="0" applyFont="1" applyBorder="1" applyAlignment="1">
      <alignment horizontal="left" wrapText="1"/>
    </xf>
    <xf numFmtId="0" fontId="14" fillId="0" borderId="119" xfId="0" applyFont="1" applyBorder="1" applyAlignment="1">
      <alignment wrapText="1"/>
    </xf>
    <xf numFmtId="0" fontId="38" fillId="0" borderId="118" xfId="0" applyFont="1" applyBorder="1" applyAlignment="1">
      <alignment horizontal="left" wrapText="1"/>
    </xf>
    <xf numFmtId="0" fontId="38" fillId="0" borderId="0" xfId="0" applyFont="1" applyAlignment="1">
      <alignment wrapText="1"/>
    </xf>
    <xf numFmtId="0" fontId="38" fillId="0" borderId="119" xfId="0" applyFont="1" applyBorder="1" applyAlignment="1">
      <alignment wrapText="1"/>
    </xf>
    <xf numFmtId="0" fontId="16" fillId="0" borderId="0" xfId="0" applyFont="1"/>
    <xf numFmtId="0" fontId="16" fillId="0" borderId="0" xfId="0" applyFont="1" applyAlignment="1">
      <alignment wrapText="1"/>
    </xf>
    <xf numFmtId="0" fontId="14" fillId="0" borderId="118" xfId="0" applyFont="1" applyBorder="1" applyAlignment="1">
      <alignment wrapText="1"/>
    </xf>
    <xf numFmtId="0" fontId="63" fillId="0" borderId="118" xfId="0" applyFont="1" applyBorder="1" applyAlignment="1">
      <alignment wrapText="1"/>
    </xf>
    <xf numFmtId="0" fontId="49" fillId="0" borderId="118" xfId="0" applyFont="1" applyBorder="1" applyAlignment="1">
      <alignment wrapText="1"/>
    </xf>
    <xf numFmtId="0" fontId="64" fillId="0" borderId="119" xfId="0" applyFont="1" applyBorder="1" applyAlignment="1">
      <alignment horizontal="left" vertical="center" wrapText="1"/>
    </xf>
    <xf numFmtId="0" fontId="16" fillId="0" borderId="4" xfId="0" applyFont="1" applyBorder="1"/>
    <xf numFmtId="0" fontId="18" fillId="0" borderId="0" xfId="0" applyFont="1" applyAlignment="1">
      <alignment wrapText="1"/>
    </xf>
    <xf numFmtId="0" fontId="14" fillId="0" borderId="118" xfId="0" applyFont="1" applyBorder="1" applyAlignment="1">
      <alignment horizontal="left" wrapText="1"/>
    </xf>
    <xf numFmtId="0" fontId="64" fillId="0" borderId="0" xfId="0" applyFont="1" applyAlignment="1">
      <alignment horizontal="left" vertical="center" wrapText="1"/>
    </xf>
    <xf numFmtId="0" fontId="0" fillId="0" borderId="57" xfId="0" applyBorder="1"/>
    <xf numFmtId="1" fontId="5" fillId="2" borderId="160" xfId="0" applyNumberFormat="1" applyFont="1" applyFill="1" applyBorder="1" applyAlignment="1">
      <alignment vertical="center"/>
    </xf>
    <xf numFmtId="0" fontId="14" fillId="0" borderId="1" xfId="0" applyFont="1" applyBorder="1"/>
    <xf numFmtId="0" fontId="14" fillId="0" borderId="16" xfId="0" applyFont="1" applyBorder="1" applyAlignment="1" applyProtection="1">
      <alignment horizontal="left"/>
      <protection locked="0"/>
    </xf>
    <xf numFmtId="0" fontId="14" fillId="0" borderId="70" xfId="0" applyFont="1" applyBorder="1"/>
    <xf numFmtId="0" fontId="38" fillId="0" borderId="1" xfId="0" applyFont="1" applyBorder="1"/>
    <xf numFmtId="9" fontId="21" fillId="16" borderId="91" xfId="0" applyNumberFormat="1" applyFont="1" applyFill="1" applyBorder="1" applyAlignment="1">
      <alignment vertical="center"/>
    </xf>
    <xf numFmtId="0" fontId="28" fillId="0" borderId="0" xfId="0" applyFont="1"/>
    <xf numFmtId="42" fontId="21" fillId="0" borderId="140" xfId="0" applyNumberFormat="1" applyFont="1" applyBorder="1" applyAlignment="1">
      <alignment vertical="center"/>
    </xf>
    <xf numFmtId="0" fontId="14" fillId="0" borderId="159" xfId="0" applyFont="1" applyBorder="1"/>
    <xf numFmtId="0" fontId="50" fillId="0" borderId="16" xfId="0" applyFont="1" applyBorder="1"/>
    <xf numFmtId="0" fontId="14" fillId="0" borderId="72" xfId="0" applyFont="1" applyBorder="1"/>
    <xf numFmtId="0" fontId="14" fillId="0" borderId="73" xfId="0" applyFont="1" applyBorder="1"/>
    <xf numFmtId="0" fontId="14" fillId="0" borderId="75" xfId="0" applyFont="1" applyBorder="1"/>
    <xf numFmtId="0" fontId="14" fillId="0" borderId="0" xfId="0" applyFont="1" applyAlignment="1">
      <alignment horizontal="left"/>
    </xf>
    <xf numFmtId="0" fontId="14" fillId="0" borderId="0" xfId="0" applyFont="1" applyAlignment="1">
      <alignment horizontal="left" indent="1"/>
    </xf>
    <xf numFmtId="0" fontId="14" fillId="0" borderId="0" xfId="0" applyFont="1" applyAlignment="1">
      <alignment horizontal="right"/>
    </xf>
    <xf numFmtId="0" fontId="14" fillId="0" borderId="4" xfId="0" applyFont="1" applyBorder="1"/>
    <xf numFmtId="0" fontId="14" fillId="0" borderId="9" xfId="0" applyFont="1" applyBorder="1" applyAlignment="1">
      <alignment horizontal="left"/>
    </xf>
    <xf numFmtId="0" fontId="14" fillId="0" borderId="0" xfId="0" applyFont="1" applyAlignment="1">
      <alignment horizontal="center" vertical="center"/>
    </xf>
    <xf numFmtId="0" fontId="15" fillId="0" borderId="45" xfId="0" applyFont="1" applyBorder="1"/>
    <xf numFmtId="0" fontId="18" fillId="0" borderId="45" xfId="0" applyFont="1" applyBorder="1"/>
    <xf numFmtId="0" fontId="18" fillId="0" borderId="0" xfId="0" applyFont="1" applyAlignment="1">
      <alignment horizontal="left" inden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vertical="top" wrapText="1"/>
    </xf>
    <xf numFmtId="0" fontId="14" fillId="0" borderId="0" xfId="0" applyFont="1" applyAlignment="1">
      <alignment horizontal="left" vertical="top"/>
    </xf>
    <xf numFmtId="0" fontId="44" fillId="0" borderId="0" xfId="0" applyFont="1" applyAlignment="1">
      <alignment vertical="top" wrapText="1"/>
    </xf>
    <xf numFmtId="0" fontId="43" fillId="0" borderId="0" xfId="0" applyFont="1"/>
    <xf numFmtId="0" fontId="14" fillId="0" borderId="0" xfId="0" applyFont="1" applyAlignment="1">
      <alignment horizontal="right" vertical="center"/>
    </xf>
    <xf numFmtId="0" fontId="0" fillId="0" borderId="0" xfId="0" applyProtection="1">
      <protection locked="0"/>
    </xf>
    <xf numFmtId="0" fontId="14" fillId="0" borderId="74" xfId="0" applyFont="1" applyBorder="1"/>
    <xf numFmtId="0" fontId="14" fillId="0" borderId="76" xfId="0" applyFont="1" applyBorder="1"/>
    <xf numFmtId="0" fontId="3" fillId="0" borderId="73" xfId="0" applyFont="1" applyBorder="1"/>
    <xf numFmtId="0" fontId="3" fillId="6" borderId="80" xfId="0" applyFont="1" applyFill="1" applyBorder="1" applyAlignment="1">
      <alignment horizontal="center"/>
    </xf>
    <xf numFmtId="0" fontId="3" fillId="6" borderId="81" xfId="0" applyFont="1" applyFill="1" applyBorder="1" applyAlignment="1">
      <alignment horizontal="center"/>
    </xf>
    <xf numFmtId="0" fontId="5" fillId="6" borderId="66" xfId="0" applyFont="1" applyFill="1" applyBorder="1" applyAlignment="1">
      <alignment horizontal="center"/>
    </xf>
    <xf numFmtId="0" fontId="3" fillId="0" borderId="70" xfId="0" applyFont="1" applyBorder="1"/>
    <xf numFmtId="0" fontId="3" fillId="0" borderId="18" xfId="0" applyFont="1" applyBorder="1" applyAlignment="1">
      <alignment vertical="center"/>
    </xf>
    <xf numFmtId="0" fontId="3" fillId="0" borderId="19" xfId="0" applyFont="1" applyBorder="1" applyAlignment="1">
      <alignment vertical="center"/>
    </xf>
    <xf numFmtId="0" fontId="2" fillId="0" borderId="0" xfId="0" applyFont="1"/>
    <xf numFmtId="0" fontId="18" fillId="15" borderId="54" xfId="0" applyFont="1" applyFill="1" applyBorder="1" applyAlignment="1">
      <alignment vertical="center"/>
    </xf>
    <xf numFmtId="0" fontId="3" fillId="0" borderId="26" xfId="0" applyFont="1" applyBorder="1"/>
    <xf numFmtId="0" fontId="3" fillId="0" borderId="27" xfId="0" applyFont="1" applyBorder="1"/>
    <xf numFmtId="0" fontId="3" fillId="0" borderId="28" xfId="0" applyFont="1" applyBorder="1"/>
    <xf numFmtId="0" fontId="3" fillId="0" borderId="29" xfId="0" applyFont="1" applyBorder="1"/>
    <xf numFmtId="0" fontId="3" fillId="0" borderId="30" xfId="0" applyFont="1" applyBorder="1"/>
    <xf numFmtId="0" fontId="5" fillId="0" borderId="0" xfId="0" applyFont="1"/>
    <xf numFmtId="0" fontId="1" fillId="0" borderId="0" xfId="0" applyFont="1"/>
    <xf numFmtId="0" fontId="3" fillId="0" borderId="31" xfId="0" applyFont="1" applyBorder="1"/>
    <xf numFmtId="0" fontId="3" fillId="0" borderId="32" xfId="0" applyFont="1" applyBorder="1"/>
    <xf numFmtId="0" fontId="3" fillId="0" borderId="33" xfId="0" applyFont="1" applyBorder="1"/>
    <xf numFmtId="0" fontId="3" fillId="6" borderId="66" xfId="0" applyFont="1" applyFill="1" applyBorder="1"/>
    <xf numFmtId="0" fontId="3" fillId="0" borderId="17" xfId="0" applyFont="1" applyBorder="1"/>
    <xf numFmtId="0" fontId="3" fillId="0" borderId="18" xfId="0" applyFont="1" applyBorder="1"/>
    <xf numFmtId="0" fontId="3" fillId="0" borderId="19" xfId="0" applyFont="1" applyBorder="1"/>
    <xf numFmtId="44" fontId="20" fillId="0" borderId="0" xfId="0" applyNumberFormat="1" applyFont="1" applyAlignment="1">
      <alignment horizontal="right" vertical="center"/>
    </xf>
    <xf numFmtId="0" fontId="3" fillId="0" borderId="22" xfId="0" applyFont="1" applyBorder="1"/>
    <xf numFmtId="0" fontId="3" fillId="3" borderId="23" xfId="0" applyFont="1" applyFill="1" applyBorder="1"/>
    <xf numFmtId="0" fontId="3" fillId="0" borderId="24" xfId="0" applyFont="1" applyBorder="1"/>
    <xf numFmtId="0" fontId="7" fillId="0" borderId="0" xfId="0" applyFont="1" applyAlignment="1">
      <alignment horizontal="left" vertical="center"/>
    </xf>
    <xf numFmtId="0" fontId="23" fillId="0" borderId="72" xfId="0" applyFont="1" applyBorder="1"/>
    <xf numFmtId="0" fontId="23" fillId="0" borderId="73" xfId="0" applyFont="1" applyBorder="1"/>
    <xf numFmtId="0" fontId="23" fillId="0" borderId="75" xfId="0" applyFont="1" applyBorder="1"/>
    <xf numFmtId="0" fontId="23" fillId="14" borderId="0" xfId="0" applyFont="1" applyFill="1"/>
    <xf numFmtId="5" fontId="25" fillId="0" borderId="0" xfId="0" applyNumberFormat="1" applyFont="1" applyAlignment="1">
      <alignment horizontal="center" vertical="center" wrapText="1"/>
    </xf>
    <xf numFmtId="42" fontId="21" fillId="14" borderId="0" xfId="0" applyNumberFormat="1" applyFont="1" applyFill="1"/>
    <xf numFmtId="42" fontId="21" fillId="14" borderId="53" xfId="0" applyNumberFormat="1" applyFont="1" applyFill="1" applyBorder="1"/>
    <xf numFmtId="42" fontId="21" fillId="11" borderId="41" xfId="0" applyNumberFormat="1" applyFont="1" applyFill="1" applyBorder="1" applyAlignment="1">
      <alignment vertical="center"/>
    </xf>
    <xf numFmtId="0" fontId="23" fillId="0" borderId="69" xfId="0" applyFont="1" applyBorder="1"/>
    <xf numFmtId="42" fontId="33" fillId="0" borderId="104" xfId="0" applyNumberFormat="1" applyFont="1" applyBorder="1" applyAlignment="1">
      <alignment horizontal="center" vertical="center"/>
    </xf>
    <xf numFmtId="42" fontId="21" fillId="14" borderId="104" xfId="0" applyNumberFormat="1" applyFont="1" applyFill="1" applyBorder="1"/>
    <xf numFmtId="42" fontId="33" fillId="0" borderId="140" xfId="0" applyNumberFormat="1" applyFont="1" applyBorder="1" applyAlignment="1">
      <alignment horizontal="center" vertical="center"/>
    </xf>
    <xf numFmtId="42" fontId="21" fillId="14" borderId="140" xfId="0" applyNumberFormat="1" applyFont="1" applyFill="1" applyBorder="1"/>
    <xf numFmtId="42" fontId="21" fillId="14" borderId="70" xfId="0" applyNumberFormat="1" applyFont="1" applyFill="1" applyBorder="1"/>
    <xf numFmtId="42" fontId="21" fillId="0" borderId="0" xfId="0" applyNumberFormat="1" applyFont="1"/>
    <xf numFmtId="0" fontId="23" fillId="0" borderId="70" xfId="0" applyFont="1" applyBorder="1"/>
    <xf numFmtId="166" fontId="34" fillId="0" borderId="70" xfId="0" applyNumberFormat="1" applyFont="1" applyBorder="1"/>
    <xf numFmtId="0" fontId="3" fillId="0" borderId="71" xfId="0" applyFont="1" applyBorder="1"/>
    <xf numFmtId="44" fontId="0" fillId="0" borderId="0" xfId="0" applyNumberFormat="1" applyProtection="1">
      <protection locked="0"/>
    </xf>
    <xf numFmtId="0" fontId="11" fillId="0" borderId="17" xfId="0" applyFont="1" applyBorder="1"/>
    <xf numFmtId="0" fontId="11" fillId="0" borderId="18" xfId="0" applyFont="1" applyBorder="1"/>
    <xf numFmtId="0" fontId="11" fillId="0" borderId="19" xfId="0" applyFont="1" applyBorder="1"/>
    <xf numFmtId="0" fontId="11" fillId="0" borderId="20" xfId="0" applyFont="1" applyBorder="1"/>
    <xf numFmtId="0" fontId="11" fillId="0" borderId="21" xfId="0" applyFont="1" applyBorder="1"/>
    <xf numFmtId="0" fontId="11" fillId="0" borderId="0" xfId="0" applyFont="1"/>
    <xf numFmtId="0" fontId="11" fillId="0" borderId="22" xfId="0" applyFont="1" applyBorder="1"/>
    <xf numFmtId="0" fontId="11" fillId="0" borderId="23" xfId="0" applyFont="1" applyBorder="1"/>
    <xf numFmtId="0" fontId="11" fillId="0" borderId="24" xfId="0" applyFont="1" applyBorder="1"/>
    <xf numFmtId="5" fontId="8" fillId="0" borderId="23" xfId="0" applyNumberFormat="1" applyFont="1" applyBorder="1" applyAlignment="1">
      <alignment vertical="center"/>
    </xf>
    <xf numFmtId="3" fontId="23" fillId="0" borderId="2" xfId="0" applyNumberFormat="1" applyFont="1" applyBorder="1"/>
    <xf numFmtId="3" fontId="29" fillId="0" borderId="0" xfId="0" applyNumberFormat="1" applyFont="1" applyAlignment="1">
      <alignment horizontal="right" vertical="center"/>
    </xf>
    <xf numFmtId="0" fontId="3" fillId="0" borderId="23" xfId="0" applyFont="1" applyBorder="1"/>
    <xf numFmtId="0" fontId="49" fillId="0" borderId="26" xfId="0" applyFont="1" applyBorder="1"/>
    <xf numFmtId="0" fontId="49" fillId="0" borderId="27" xfId="0" applyFont="1" applyBorder="1"/>
    <xf numFmtId="0" fontId="49" fillId="0" borderId="27" xfId="0" applyFont="1" applyBorder="1" applyAlignment="1">
      <alignment wrapText="1"/>
    </xf>
    <xf numFmtId="0" fontId="49" fillId="0" borderId="28" xfId="0" applyFont="1" applyBorder="1" applyAlignment="1">
      <alignment wrapText="1"/>
    </xf>
    <xf numFmtId="0" fontId="49" fillId="0" borderId="29" xfId="0" applyFont="1" applyBorder="1"/>
    <xf numFmtId="0" fontId="49" fillId="0" borderId="30" xfId="0" applyFont="1" applyBorder="1" applyAlignment="1">
      <alignment wrapText="1"/>
    </xf>
    <xf numFmtId="0" fontId="49" fillId="0" borderId="0" xfId="0" applyFont="1"/>
    <xf numFmtId="0" fontId="49" fillId="0" borderId="0" xfId="0" applyFont="1" applyAlignment="1">
      <alignment wrapText="1"/>
    </xf>
    <xf numFmtId="0" fontId="13" fillId="0" borderId="30" xfId="0" applyFont="1" applyBorder="1"/>
    <xf numFmtId="0" fontId="50" fillId="0" borderId="30" xfId="0" applyFont="1" applyBorder="1"/>
    <xf numFmtId="0" fontId="0" fillId="0" borderId="16" xfId="0" applyBorder="1"/>
    <xf numFmtId="0" fontId="0" fillId="0" borderId="4" xfId="0" applyBorder="1"/>
    <xf numFmtId="0" fontId="49" fillId="0" borderId="31" xfId="0" applyFont="1" applyBorder="1"/>
    <xf numFmtId="0" fontId="49" fillId="0" borderId="32" xfId="0" applyFont="1" applyBorder="1"/>
    <xf numFmtId="0" fontId="50" fillId="0" borderId="33" xfId="0" applyFont="1" applyBorder="1"/>
    <xf numFmtId="0" fontId="3" fillId="0" borderId="95" xfId="0" applyFont="1" applyBorder="1" applyProtection="1">
      <protection locked="0"/>
    </xf>
    <xf numFmtId="0" fontId="3" fillId="0" borderId="79" xfId="0" applyFont="1" applyBorder="1" applyProtection="1">
      <protection locked="0"/>
    </xf>
    <xf numFmtId="0" fontId="3" fillId="0" borderId="72" xfId="0" applyFont="1" applyBorder="1"/>
    <xf numFmtId="0" fontId="3" fillId="0" borderId="74" xfId="0" applyFont="1" applyBorder="1"/>
    <xf numFmtId="0" fontId="3" fillId="0" borderId="75" xfId="0" applyFont="1" applyBorder="1"/>
    <xf numFmtId="0" fontId="3" fillId="0" borderId="76" xfId="0" applyFont="1" applyBorder="1"/>
    <xf numFmtId="0" fontId="26" fillId="0" borderId="0" xfId="0" applyFont="1"/>
    <xf numFmtId="0" fontId="3" fillId="5" borderId="75" xfId="0" applyFont="1" applyFill="1" applyBorder="1"/>
    <xf numFmtId="0" fontId="3" fillId="0" borderId="69" xfId="0" applyFont="1" applyBorder="1"/>
    <xf numFmtId="0" fontId="20" fillId="0" borderId="70" xfId="0" applyFont="1" applyBorder="1"/>
    <xf numFmtId="0" fontId="45" fillId="0" borderId="0" xfId="0" applyFont="1" applyProtection="1">
      <protection locked="0"/>
    </xf>
    <xf numFmtId="0" fontId="14" fillId="0" borderId="18" xfId="0" applyFont="1" applyBorder="1" applyAlignment="1">
      <alignment horizontal="left"/>
    </xf>
    <xf numFmtId="0" fontId="13" fillId="0" borderId="21" xfId="0" applyFont="1" applyBorder="1"/>
    <xf numFmtId="0" fontId="18" fillId="0" borderId="20" xfId="0" applyFont="1" applyBorder="1" applyAlignment="1">
      <alignment horizontal="center"/>
    </xf>
    <xf numFmtId="0" fontId="40" fillId="0" borderId="0" xfId="0" applyFont="1" applyAlignment="1">
      <alignment horizontal="center"/>
    </xf>
    <xf numFmtId="0" fontId="40" fillId="0" borderId="21" xfId="0" applyFont="1" applyBorder="1" applyAlignment="1">
      <alignment horizontal="center"/>
    </xf>
    <xf numFmtId="0" fontId="40" fillId="0" borderId="21" xfId="0" applyFont="1" applyBorder="1"/>
    <xf numFmtId="5" fontId="14" fillId="0" borderId="0" xfId="0" applyNumberFormat="1" applyFont="1" applyAlignment="1">
      <alignment horizontal="left"/>
    </xf>
    <xf numFmtId="5" fontId="17" fillId="0" borderId="22" xfId="0" applyNumberFormat="1" applyFont="1" applyBorder="1"/>
    <xf numFmtId="5" fontId="14" fillId="0" borderId="23" xfId="0" applyNumberFormat="1" applyFont="1" applyBorder="1"/>
    <xf numFmtId="5" fontId="14" fillId="0" borderId="23" xfId="0" applyNumberFormat="1" applyFont="1" applyBorder="1" applyAlignment="1">
      <alignment horizontal="left"/>
    </xf>
    <xf numFmtId="164" fontId="14" fillId="0" borderId="23" xfId="0" applyNumberFormat="1" applyFont="1" applyBorder="1" applyAlignment="1">
      <alignment horizontal="left"/>
    </xf>
    <xf numFmtId="5" fontId="38" fillId="0" borderId="23" xfId="0" applyNumberFormat="1" applyFont="1" applyBorder="1"/>
    <xf numFmtId="5" fontId="38" fillId="0" borderId="24" xfId="0" applyNumberFormat="1" applyFont="1" applyBorder="1"/>
    <xf numFmtId="0" fontId="19" fillId="0" borderId="72" xfId="0" applyFont="1" applyBorder="1" applyAlignment="1">
      <alignment horizontal="left"/>
    </xf>
    <xf numFmtId="0" fontId="14" fillId="0" borderId="86" xfId="0" applyFont="1" applyBorder="1"/>
    <xf numFmtId="0" fontId="19" fillId="0" borderId="75" xfId="0" applyFont="1" applyBorder="1" applyAlignment="1">
      <alignment horizontal="left"/>
    </xf>
    <xf numFmtId="0" fontId="18" fillId="0" borderId="0" xfId="0" applyFont="1" applyAlignment="1">
      <alignment vertical="center"/>
    </xf>
    <xf numFmtId="0" fontId="14" fillId="15" borderId="164" xfId="0" applyFont="1" applyFill="1" applyBorder="1" applyAlignment="1">
      <alignment wrapText="1"/>
    </xf>
    <xf numFmtId="166" fontId="14" fillId="15" borderId="164" xfId="0" applyNumberFormat="1" applyFont="1" applyFill="1" applyBorder="1" applyAlignment="1">
      <alignment wrapText="1"/>
    </xf>
    <xf numFmtId="9" fontId="14" fillId="15" borderId="164" xfId="0" applyNumberFormat="1" applyFont="1" applyFill="1" applyBorder="1" applyAlignment="1">
      <alignment wrapText="1"/>
    </xf>
    <xf numFmtId="166" fontId="14" fillId="15" borderId="165" xfId="0" applyNumberFormat="1" applyFont="1" applyFill="1" applyBorder="1" applyAlignment="1">
      <alignment wrapText="1"/>
    </xf>
    <xf numFmtId="0" fontId="14" fillId="0" borderId="22" xfId="0" applyFont="1" applyBorder="1"/>
    <xf numFmtId="0" fontId="14" fillId="0" borderId="23" xfId="0" applyFont="1" applyBorder="1" applyAlignment="1">
      <alignment horizontal="center"/>
    </xf>
    <xf numFmtId="166" fontId="14" fillId="0" borderId="23" xfId="0" applyNumberFormat="1" applyFont="1" applyBorder="1"/>
    <xf numFmtId="9" fontId="14" fillId="0" borderId="23" xfId="0" applyNumberFormat="1" applyFont="1" applyBorder="1" applyAlignment="1">
      <alignment horizontal="center"/>
    </xf>
    <xf numFmtId="166" fontId="14" fillId="0" borderId="23" xfId="0" applyNumberFormat="1" applyFont="1" applyBorder="1" applyAlignment="1">
      <alignment horizontal="center"/>
    </xf>
    <xf numFmtId="3" fontId="14" fillId="0" borderId="23" xfId="0" applyNumberFormat="1" applyFont="1" applyBorder="1"/>
    <xf numFmtId="0" fontId="14" fillId="0" borderId="138" xfId="0" applyFont="1" applyBorder="1"/>
    <xf numFmtId="0" fontId="14" fillId="0" borderId="120" xfId="0" applyFont="1" applyBorder="1"/>
    <xf numFmtId="9" fontId="14" fillId="0" borderId="120" xfId="0" applyNumberFormat="1" applyFont="1" applyBorder="1"/>
    <xf numFmtId="0" fontId="14" fillId="0" borderId="147" xfId="0" applyFont="1" applyBorder="1"/>
    <xf numFmtId="165" fontId="38" fillId="0" borderId="120" xfId="0" applyNumberFormat="1" applyFont="1" applyBorder="1" applyAlignment="1">
      <alignment vertical="center"/>
    </xf>
    <xf numFmtId="49" fontId="38" fillId="0" borderId="0" xfId="0" applyNumberFormat="1" applyFont="1" applyAlignment="1">
      <alignment horizontal="left" vertical="center"/>
    </xf>
    <xf numFmtId="44" fontId="38" fillId="0" borderId="0" xfId="0" applyNumberFormat="1" applyFont="1" applyAlignment="1">
      <alignment horizontal="right" vertical="center"/>
    </xf>
    <xf numFmtId="44" fontId="35" fillId="0" borderId="0" xfId="0" applyNumberFormat="1" applyFont="1" applyAlignment="1">
      <alignment horizontal="right" vertical="center"/>
    </xf>
    <xf numFmtId="6" fontId="38" fillId="0" borderId="0" xfId="0" applyNumberFormat="1" applyFont="1" applyAlignment="1">
      <alignment horizontal="right" vertical="center"/>
    </xf>
    <xf numFmtId="0" fontId="14" fillId="0" borderId="69" xfId="0" applyFont="1" applyBorder="1"/>
    <xf numFmtId="0" fontId="14" fillId="0" borderId="71" xfId="0" applyFont="1" applyBorder="1"/>
    <xf numFmtId="0" fontId="14" fillId="0" borderId="118" xfId="0" applyFont="1" applyBorder="1"/>
    <xf numFmtId="0" fontId="18" fillId="0" borderId="119" xfId="0" applyFont="1" applyBorder="1"/>
    <xf numFmtId="0" fontId="61" fillId="0" borderId="0" xfId="0" applyFont="1"/>
    <xf numFmtId="0" fontId="17" fillId="0" borderId="0" xfId="0" applyFont="1"/>
    <xf numFmtId="5" fontId="21" fillId="0" borderId="76" xfId="0" applyNumberFormat="1" applyFont="1" applyBorder="1"/>
    <xf numFmtId="0" fontId="14" fillId="3" borderId="75" xfId="0" applyFont="1" applyFill="1" applyBorder="1"/>
    <xf numFmtId="0" fontId="14" fillId="3" borderId="76" xfId="0" applyFont="1" applyFill="1" applyBorder="1"/>
    <xf numFmtId="0" fontId="19" fillId="0" borderId="0" xfId="0" applyFont="1" applyAlignment="1">
      <alignment horizontal="center" wrapText="1"/>
    </xf>
    <xf numFmtId="0" fontId="19" fillId="0" borderId="0" xfId="0" applyFont="1" applyAlignment="1">
      <alignment horizontal="center"/>
    </xf>
    <xf numFmtId="0" fontId="14" fillId="5" borderId="7" xfId="0" applyFont="1" applyFill="1" applyBorder="1" applyAlignment="1">
      <alignment vertical="top"/>
    </xf>
    <xf numFmtId="0" fontId="14" fillId="0" borderId="0" xfId="0" applyFont="1" applyAlignment="1" applyProtection="1">
      <alignment wrapText="1"/>
      <protection locked="0"/>
    </xf>
    <xf numFmtId="0" fontId="14" fillId="0" borderId="0" xfId="0" applyFont="1" applyProtection="1">
      <protection locked="0"/>
    </xf>
    <xf numFmtId="0" fontId="18" fillId="0" borderId="0" xfId="0" applyFont="1" applyAlignment="1">
      <alignment horizontal="center" wrapText="1"/>
    </xf>
    <xf numFmtId="49" fontId="14" fillId="0" borderId="0" xfId="0" applyNumberFormat="1" applyFont="1" applyAlignment="1">
      <alignment horizontal="center" wrapText="1"/>
    </xf>
    <xf numFmtId="0" fontId="6" fillId="15" borderId="158" xfId="0" applyFont="1" applyFill="1" applyBorder="1" applyAlignment="1">
      <alignment horizontal="center" vertical="center" wrapText="1"/>
    </xf>
    <xf numFmtId="0" fontId="6" fillId="15" borderId="156" xfId="0" applyFont="1" applyFill="1" applyBorder="1" applyAlignment="1">
      <alignment horizontal="center" vertical="center" wrapText="1"/>
    </xf>
    <xf numFmtId="37" fontId="5" fillId="0" borderId="15" xfId="0" applyNumberFormat="1" applyFont="1" applyBorder="1" applyAlignment="1">
      <alignment wrapText="1"/>
    </xf>
    <xf numFmtId="42" fontId="5" fillId="6" borderId="66" xfId="0" applyNumberFormat="1" applyFont="1" applyFill="1" applyBorder="1" applyAlignment="1">
      <alignment wrapText="1"/>
    </xf>
    <xf numFmtId="0" fontId="5" fillId="0" borderId="0" xfId="0" applyFont="1" applyAlignment="1">
      <alignment horizontal="center" vertical="center" wrapText="1"/>
    </xf>
    <xf numFmtId="37" fontId="5" fillId="0" borderId="0" xfId="0" applyNumberFormat="1" applyFont="1" applyAlignment="1">
      <alignment wrapText="1"/>
    </xf>
    <xf numFmtId="42" fontId="5" fillId="0" borderId="0" xfId="0" applyNumberFormat="1" applyFont="1" applyAlignment="1">
      <alignment vertical="center"/>
    </xf>
    <xf numFmtId="42" fontId="5" fillId="0" borderId="0" xfId="0" applyNumberFormat="1" applyFont="1" applyAlignment="1">
      <alignment wrapText="1"/>
    </xf>
    <xf numFmtId="42" fontId="20" fillId="0" borderId="0" xfId="0" applyNumberFormat="1" applyFont="1" applyAlignment="1">
      <alignment horizontal="right"/>
    </xf>
    <xf numFmtId="3" fontId="18" fillId="6" borderId="166" xfId="0" applyNumberFormat="1" applyFont="1" applyFill="1" applyBorder="1" applyAlignment="1">
      <alignment vertical="center"/>
    </xf>
    <xf numFmtId="0" fontId="14" fillId="0" borderId="116" xfId="0" applyFont="1" applyBorder="1" applyProtection="1">
      <protection locked="0"/>
    </xf>
    <xf numFmtId="0" fontId="14" fillId="0" borderId="117" xfId="0" applyFont="1" applyBorder="1" applyProtection="1">
      <protection locked="0"/>
    </xf>
    <xf numFmtId="0" fontId="21" fillId="0" borderId="0" xfId="0" applyFont="1"/>
    <xf numFmtId="42" fontId="18" fillId="15" borderId="113" xfId="0" applyNumberFormat="1" applyFont="1" applyFill="1" applyBorder="1" applyAlignment="1">
      <alignment vertical="center"/>
    </xf>
    <xf numFmtId="0" fontId="14" fillId="0" borderId="6" xfId="0" applyFont="1" applyBorder="1" applyAlignment="1">
      <alignment textRotation="90" wrapText="1"/>
    </xf>
    <xf numFmtId="0" fontId="14" fillId="0" borderId="10" xfId="0" applyFont="1" applyBorder="1" applyAlignment="1" applyProtection="1">
      <alignment horizontal="center" vertical="center" wrapText="1"/>
      <protection locked="0"/>
    </xf>
    <xf numFmtId="0" fontId="14" fillId="0" borderId="150" xfId="0" applyFont="1" applyBorder="1" applyAlignment="1" applyProtection="1">
      <alignment horizontal="center" vertical="center" wrapText="1"/>
      <protection locked="0"/>
    </xf>
    <xf numFmtId="0" fontId="14" fillId="0" borderId="125" xfId="0" applyFont="1" applyBorder="1" applyAlignment="1" applyProtection="1">
      <alignment horizontal="center" vertical="center" wrapText="1"/>
      <protection locked="0"/>
    </xf>
    <xf numFmtId="0" fontId="14" fillId="0" borderId="167" xfId="0" applyFont="1" applyBorder="1" applyAlignment="1">
      <alignment vertical="top"/>
    </xf>
    <xf numFmtId="0" fontId="14" fillId="0" borderId="168" xfId="0" applyFont="1" applyBorder="1" applyAlignment="1">
      <alignment vertical="top" wrapText="1"/>
    </xf>
    <xf numFmtId="0" fontId="14" fillId="0" borderId="56" xfId="0" applyFont="1" applyBorder="1" applyAlignment="1">
      <alignment vertical="top"/>
    </xf>
    <xf numFmtId="0" fontId="14" fillId="0" borderId="169" xfId="0" applyFont="1" applyBorder="1" applyAlignment="1">
      <alignment vertical="top" wrapText="1"/>
    </xf>
    <xf numFmtId="0" fontId="19" fillId="15" borderId="0" xfId="0" applyFont="1" applyFill="1" applyAlignment="1">
      <alignment horizontal="center" wrapText="1"/>
    </xf>
    <xf numFmtId="0" fontId="19" fillId="15" borderId="0" xfId="0" applyFont="1" applyFill="1" applyAlignment="1">
      <alignment horizontal="center"/>
    </xf>
    <xf numFmtId="0" fontId="14" fillId="15" borderId="0" xfId="0" applyFont="1" applyFill="1" applyAlignment="1">
      <alignment wrapText="1"/>
    </xf>
    <xf numFmtId="3" fontId="3" fillId="25" borderId="40" xfId="0" applyNumberFormat="1" applyFont="1" applyFill="1" applyBorder="1" applyAlignment="1">
      <alignment vertical="center" wrapText="1"/>
    </xf>
    <xf numFmtId="3" fontId="3" fillId="25" borderId="41" xfId="0" applyNumberFormat="1" applyFont="1" applyFill="1" applyBorder="1" applyAlignment="1">
      <alignment vertical="center" wrapText="1"/>
    </xf>
    <xf numFmtId="0" fontId="18" fillId="0" borderId="113" xfId="0" applyFont="1" applyBorder="1"/>
    <xf numFmtId="0" fontId="40" fillId="0" borderId="0" xfId="0" applyFont="1"/>
    <xf numFmtId="0" fontId="40" fillId="15" borderId="54" xfId="0" applyFont="1" applyFill="1" applyBorder="1" applyAlignment="1">
      <alignment vertical="center"/>
    </xf>
    <xf numFmtId="0" fontId="14" fillId="0" borderId="0" xfId="0" applyFont="1" applyAlignment="1">
      <alignment wrapText="1"/>
    </xf>
    <xf numFmtId="14" fontId="51" fillId="0" borderId="161" xfId="0" applyNumberFormat="1" applyFont="1" applyBorder="1" applyAlignment="1" applyProtection="1">
      <alignment horizontal="left" vertical="center"/>
      <protection locked="0"/>
    </xf>
    <xf numFmtId="0" fontId="40" fillId="15" borderId="164" xfId="0" applyFont="1" applyFill="1" applyBorder="1" applyAlignment="1">
      <alignment horizontal="center" vertical="center"/>
    </xf>
    <xf numFmtId="0" fontId="40" fillId="15" borderId="165" xfId="0" applyFont="1" applyFill="1" applyBorder="1" applyAlignment="1">
      <alignment horizontal="center" vertical="center"/>
    </xf>
    <xf numFmtId="0" fontId="40" fillId="15" borderId="156" xfId="0" applyFont="1" applyFill="1" applyBorder="1" applyAlignment="1">
      <alignment horizontal="center" vertical="center"/>
    </xf>
    <xf numFmtId="0" fontId="14" fillId="0" borderId="119" xfId="0" applyFont="1" applyBorder="1"/>
    <xf numFmtId="0" fontId="18" fillId="15" borderId="164" xfId="0" applyFont="1" applyFill="1" applyBorder="1" applyAlignment="1">
      <alignment wrapText="1"/>
    </xf>
    <xf numFmtId="0" fontId="14" fillId="0" borderId="170" xfId="0" applyFont="1" applyBorder="1" applyAlignment="1" applyProtection="1">
      <alignment vertical="center"/>
      <protection locked="0"/>
    </xf>
    <xf numFmtId="0" fontId="14" fillId="0" borderId="174" xfId="0" applyFont="1" applyBorder="1" applyAlignment="1" applyProtection="1">
      <alignment vertical="center"/>
      <protection locked="0"/>
    </xf>
    <xf numFmtId="1" fontId="14" fillId="0" borderId="175" xfId="0" applyNumberFormat="1" applyFont="1" applyBorder="1" applyProtection="1">
      <protection locked="0"/>
    </xf>
    <xf numFmtId="0" fontId="14" fillId="0" borderId="175" xfId="0" applyFont="1" applyBorder="1" applyProtection="1">
      <protection locked="0"/>
    </xf>
    <xf numFmtId="0" fontId="14" fillId="0" borderId="170" xfId="0" applyFont="1" applyBorder="1" applyProtection="1">
      <protection locked="0"/>
    </xf>
    <xf numFmtId="166" fontId="14" fillId="0" borderId="170" xfId="0" applyNumberFormat="1" applyFont="1" applyBorder="1" applyProtection="1">
      <protection locked="0"/>
    </xf>
    <xf numFmtId="0" fontId="14" fillId="0" borderId="183" xfId="0" applyFont="1" applyBorder="1" applyProtection="1">
      <protection locked="0"/>
    </xf>
    <xf numFmtId="0" fontId="14" fillId="0" borderId="174" xfId="0" applyFont="1" applyBorder="1" applyProtection="1">
      <protection locked="0"/>
    </xf>
    <xf numFmtId="166" fontId="14" fillId="0" borderId="174" xfId="0" applyNumberFormat="1" applyFont="1" applyBorder="1" applyProtection="1">
      <protection locked="0"/>
    </xf>
    <xf numFmtId="0" fontId="14" fillId="0" borderId="185" xfId="0" applyFont="1" applyBorder="1" applyProtection="1">
      <protection locked="0"/>
    </xf>
    <xf numFmtId="0" fontId="14" fillId="0" borderId="187" xfId="0" applyFont="1" applyBorder="1" applyProtection="1">
      <protection locked="0"/>
    </xf>
    <xf numFmtId="0" fontId="14" fillId="0" borderId="189" xfId="0" applyFont="1" applyBorder="1" applyProtection="1">
      <protection locked="0"/>
    </xf>
    <xf numFmtId="0" fontId="14" fillId="0" borderId="190" xfId="0" applyFont="1" applyBorder="1" applyProtection="1">
      <protection locked="0"/>
    </xf>
    <xf numFmtId="0" fontId="14" fillId="0" borderId="191" xfId="0" applyFont="1" applyBorder="1" applyProtection="1">
      <protection locked="0"/>
    </xf>
    <xf numFmtId="0" fontId="14" fillId="0" borderId="192" xfId="0" applyFont="1" applyBorder="1" applyProtection="1">
      <protection locked="0"/>
    </xf>
    <xf numFmtId="0" fontId="14" fillId="0" borderId="193" xfId="0" applyFont="1" applyBorder="1" applyProtection="1">
      <protection locked="0"/>
    </xf>
    <xf numFmtId="0" fontId="14" fillId="0" borderId="58" xfId="0" applyFont="1" applyBorder="1" applyAlignment="1">
      <alignment vertical="center"/>
    </xf>
    <xf numFmtId="0" fontId="14" fillId="0" borderId="3" xfId="0" applyFont="1" applyBorder="1" applyAlignment="1">
      <alignment vertical="center"/>
    </xf>
    <xf numFmtId="0" fontId="0" fillId="0" borderId="3" xfId="0" applyBorder="1"/>
    <xf numFmtId="0" fontId="0" fillId="0" borderId="58" xfId="0" applyBorder="1"/>
    <xf numFmtId="9" fontId="0" fillId="0" borderId="58" xfId="0" applyNumberFormat="1" applyBorder="1"/>
    <xf numFmtId="9" fontId="0" fillId="0" borderId="3" xfId="0" applyNumberFormat="1" applyBorder="1"/>
    <xf numFmtId="1" fontId="7" fillId="0" borderId="191" xfId="0" applyNumberFormat="1" applyFont="1" applyBorder="1" applyProtection="1">
      <protection locked="0"/>
    </xf>
    <xf numFmtId="42" fontId="7" fillId="0" borderId="191" xfId="0" applyNumberFormat="1" applyFont="1" applyBorder="1" applyProtection="1">
      <protection locked="0"/>
    </xf>
    <xf numFmtId="1" fontId="7" fillId="0" borderId="224" xfId="0" applyNumberFormat="1" applyFont="1" applyBorder="1" applyProtection="1">
      <protection locked="0"/>
    </xf>
    <xf numFmtId="165" fontId="14" fillId="0" borderId="0" xfId="0" applyNumberFormat="1" applyFont="1"/>
    <xf numFmtId="0" fontId="61" fillId="22" borderId="0" xfId="0" applyFont="1" applyFill="1" applyAlignment="1">
      <alignment vertical="center"/>
    </xf>
    <xf numFmtId="165" fontId="14" fillId="0" borderId="138" xfId="0" applyNumberFormat="1" applyFont="1" applyBorder="1"/>
    <xf numFmtId="165" fontId="38" fillId="0" borderId="137" xfId="0" applyNumberFormat="1" applyFont="1" applyBorder="1" applyAlignment="1">
      <alignment vertical="center"/>
    </xf>
    <xf numFmtId="165" fontId="38" fillId="0" borderId="138" xfId="0" applyNumberFormat="1" applyFont="1" applyBorder="1" applyAlignment="1">
      <alignment vertical="center"/>
    </xf>
    <xf numFmtId="166" fontId="38" fillId="8" borderId="25" xfId="0" applyNumberFormat="1" applyFont="1" applyFill="1" applyBorder="1" applyAlignment="1">
      <alignment horizontal="right" vertical="center"/>
    </xf>
    <xf numFmtId="0" fontId="14" fillId="0" borderId="291" xfId="0" applyFont="1" applyBorder="1" applyAlignment="1" applyProtection="1">
      <alignment horizontal="center" wrapText="1"/>
      <protection locked="0"/>
    </xf>
    <xf numFmtId="9" fontId="14" fillId="0" borderId="291" xfId="0" applyNumberFormat="1" applyFont="1" applyBorder="1" applyAlignment="1" applyProtection="1">
      <alignment horizontal="right" wrapText="1"/>
      <protection locked="0"/>
    </xf>
    <xf numFmtId="0" fontId="14" fillId="0" borderId="238" xfId="0" applyFont="1" applyBorder="1" applyAlignment="1" applyProtection="1">
      <alignment horizontal="center"/>
      <protection locked="0"/>
    </xf>
    <xf numFmtId="9" fontId="14" fillId="0" borderId="238" xfId="0" applyNumberFormat="1" applyFont="1" applyBorder="1" applyAlignment="1" applyProtection="1">
      <alignment horizontal="right" wrapText="1"/>
      <protection locked="0"/>
    </xf>
    <xf numFmtId="3" fontId="15" fillId="0" borderId="229" xfId="0" applyNumberFormat="1" applyFont="1" applyBorder="1" applyAlignment="1" applyProtection="1">
      <alignment vertical="center"/>
      <protection locked="0"/>
    </xf>
    <xf numFmtId="3" fontId="13" fillId="6" borderId="302" xfId="0" applyNumberFormat="1" applyFont="1" applyFill="1" applyBorder="1" applyAlignment="1">
      <alignment vertical="center"/>
    </xf>
    <xf numFmtId="3" fontId="13" fillId="26" borderId="307" xfId="0" applyNumberFormat="1" applyFont="1" applyFill="1" applyBorder="1" applyAlignment="1">
      <alignment vertical="center"/>
    </xf>
    <xf numFmtId="3" fontId="13" fillId="0" borderId="308" xfId="0" applyNumberFormat="1" applyFont="1" applyBorder="1" applyAlignment="1" applyProtection="1">
      <alignment vertical="center"/>
      <protection locked="0"/>
    </xf>
    <xf numFmtId="3" fontId="13" fillId="0" borderId="202" xfId="0" applyNumberFormat="1" applyFont="1" applyBorder="1" applyAlignment="1" applyProtection="1">
      <alignment vertical="center"/>
      <protection locked="0"/>
    </xf>
    <xf numFmtId="3" fontId="13" fillId="0" borderId="177" xfId="0" applyNumberFormat="1" applyFont="1" applyBorder="1" applyAlignment="1" applyProtection="1">
      <alignment vertical="center" wrapText="1"/>
      <protection locked="0"/>
    </xf>
    <xf numFmtId="3" fontId="13" fillId="0" borderId="197" xfId="0" applyNumberFormat="1" applyFont="1" applyBorder="1" applyAlignment="1" applyProtection="1">
      <alignment vertical="center" wrapText="1"/>
      <protection locked="0"/>
    </xf>
    <xf numFmtId="3" fontId="13" fillId="0" borderId="198" xfId="0" applyNumberFormat="1" applyFont="1" applyBorder="1" applyAlignment="1" applyProtection="1">
      <alignment vertical="center" wrapText="1"/>
      <protection locked="0"/>
    </xf>
    <xf numFmtId="3" fontId="13" fillId="0" borderId="191" xfId="0" applyNumberFormat="1" applyFont="1" applyBorder="1" applyAlignment="1" applyProtection="1">
      <alignment vertical="center" wrapText="1"/>
      <protection locked="0"/>
    </xf>
    <xf numFmtId="3" fontId="13" fillId="6" borderId="298" xfId="0" applyNumberFormat="1" applyFont="1" applyFill="1" applyBorder="1" applyAlignment="1">
      <alignment vertical="center" wrapText="1"/>
    </xf>
    <xf numFmtId="3" fontId="13" fillId="26" borderId="298" xfId="0" applyNumberFormat="1" applyFont="1" applyFill="1" applyBorder="1" applyAlignment="1">
      <alignment vertical="center" wrapText="1"/>
    </xf>
    <xf numFmtId="3" fontId="13" fillId="0" borderId="310" xfId="0" applyNumberFormat="1" applyFont="1" applyBorder="1" applyAlignment="1" applyProtection="1">
      <alignment vertical="center"/>
      <protection locked="0"/>
    </xf>
    <xf numFmtId="3" fontId="13" fillId="0" borderId="191" xfId="0" applyNumberFormat="1" applyFont="1" applyBorder="1" applyAlignment="1" applyProtection="1">
      <alignment vertical="center"/>
      <protection locked="0"/>
    </xf>
    <xf numFmtId="3" fontId="13" fillId="0" borderId="177" xfId="0" applyNumberFormat="1" applyFont="1" applyBorder="1" applyAlignment="1" applyProtection="1">
      <alignment vertical="center"/>
      <protection locked="0"/>
    </xf>
    <xf numFmtId="3" fontId="13" fillId="0" borderId="197" xfId="0" applyNumberFormat="1" applyFont="1" applyBorder="1" applyAlignment="1" applyProtection="1">
      <alignment vertical="center"/>
      <protection locked="0"/>
    </xf>
    <xf numFmtId="3" fontId="13" fillId="0" borderId="198" xfId="0" applyNumberFormat="1" applyFont="1" applyBorder="1" applyAlignment="1" applyProtection="1">
      <alignment vertical="center"/>
      <protection locked="0"/>
    </xf>
    <xf numFmtId="3" fontId="13" fillId="26" borderId="306" xfId="0" applyNumberFormat="1" applyFont="1" applyFill="1" applyBorder="1" applyAlignment="1">
      <alignment vertical="center" wrapText="1"/>
    </xf>
    <xf numFmtId="3" fontId="13" fillId="0" borderId="181" xfId="0" applyNumberFormat="1" applyFont="1" applyBorder="1" applyAlignment="1" applyProtection="1">
      <alignment vertical="center" wrapText="1"/>
      <protection locked="0"/>
    </xf>
    <xf numFmtId="3" fontId="13" fillId="0" borderId="204" xfId="0" applyNumberFormat="1" applyFont="1" applyBorder="1" applyAlignment="1" applyProtection="1">
      <alignment vertical="center" wrapText="1"/>
      <protection locked="0"/>
    </xf>
    <xf numFmtId="3" fontId="13" fillId="0" borderId="205" xfId="0" applyNumberFormat="1" applyFont="1" applyBorder="1" applyAlignment="1" applyProtection="1">
      <alignment vertical="center" wrapText="1"/>
      <protection locked="0"/>
    </xf>
    <xf numFmtId="3" fontId="13" fillId="0" borderId="206" xfId="0" applyNumberFormat="1" applyFont="1" applyBorder="1" applyAlignment="1" applyProtection="1">
      <alignment vertical="center" wrapText="1"/>
      <protection locked="0"/>
    </xf>
    <xf numFmtId="3" fontId="13" fillId="6" borderId="306" xfId="0" applyNumberFormat="1" applyFont="1" applyFill="1" applyBorder="1" applyAlignment="1">
      <alignment vertical="center" wrapText="1"/>
    </xf>
    <xf numFmtId="3" fontId="13" fillId="0" borderId="312" xfId="0" applyNumberFormat="1" applyFont="1" applyBorder="1" applyAlignment="1" applyProtection="1">
      <alignment vertical="center"/>
      <protection locked="0"/>
    </xf>
    <xf numFmtId="3" fontId="13" fillId="0" borderId="206" xfId="0" applyNumberFormat="1" applyFont="1" applyBorder="1" applyAlignment="1" applyProtection="1">
      <alignment vertical="center"/>
      <protection locked="0"/>
    </xf>
    <xf numFmtId="3" fontId="18" fillId="6" borderId="313" xfId="0" applyNumberFormat="1" applyFont="1" applyFill="1" applyBorder="1" applyAlignment="1">
      <alignment vertical="center"/>
    </xf>
    <xf numFmtId="3" fontId="18" fillId="6" borderId="314" xfId="0" applyNumberFormat="1" applyFont="1" applyFill="1" applyBorder="1" applyAlignment="1">
      <alignment vertical="center"/>
    </xf>
    <xf numFmtId="3" fontId="18" fillId="6" borderId="315" xfId="0" applyNumberFormat="1" applyFont="1" applyFill="1" applyBorder="1" applyAlignment="1">
      <alignment vertical="center"/>
    </xf>
    <xf numFmtId="44" fontId="3" fillId="3" borderId="316" xfId="0" applyNumberFormat="1" applyFont="1" applyFill="1" applyBorder="1" applyProtection="1">
      <protection locked="0"/>
    </xf>
    <xf numFmtId="0" fontId="3" fillId="3" borderId="317" xfId="0" applyFont="1" applyFill="1" applyBorder="1" applyProtection="1">
      <protection locked="0"/>
    </xf>
    <xf numFmtId="0" fontId="14" fillId="3" borderId="174" xfId="0" applyFont="1" applyFill="1" applyBorder="1"/>
    <xf numFmtId="44" fontId="3" fillId="3" borderId="174" xfId="0" applyNumberFormat="1" applyFont="1" applyFill="1" applyBorder="1" applyProtection="1">
      <protection locked="0"/>
    </xf>
    <xf numFmtId="0" fontId="3" fillId="3" borderId="175" xfId="0" applyFont="1" applyFill="1" applyBorder="1" applyProtection="1">
      <protection locked="0"/>
    </xf>
    <xf numFmtId="0" fontId="3" fillId="3" borderId="318" xfId="0" applyFont="1" applyFill="1" applyBorder="1" applyProtection="1">
      <protection locked="0"/>
    </xf>
    <xf numFmtId="0" fontId="14" fillId="3" borderId="320" xfId="0" applyFont="1" applyFill="1" applyBorder="1"/>
    <xf numFmtId="44" fontId="3" fillId="3" borderId="245" xfId="0" applyNumberFormat="1" applyFont="1" applyFill="1" applyBorder="1" applyProtection="1">
      <protection locked="0"/>
    </xf>
    <xf numFmtId="0" fontId="3" fillId="0" borderId="198" xfId="0" applyFont="1" applyBorder="1" applyAlignment="1" applyProtection="1">
      <alignment vertical="center"/>
      <protection locked="0"/>
    </xf>
    <xf numFmtId="14" fontId="3" fillId="0" borderId="198" xfId="0" applyNumberFormat="1" applyFont="1" applyBorder="1" applyAlignment="1" applyProtection="1">
      <alignment vertical="center"/>
      <protection locked="0"/>
    </xf>
    <xf numFmtId="9" fontId="21" fillId="16" borderId="321" xfId="0" applyNumberFormat="1" applyFont="1" applyFill="1" applyBorder="1" applyAlignment="1">
      <alignment vertical="center"/>
    </xf>
    <xf numFmtId="42" fontId="21" fillId="6" borderId="294" xfId="0" applyNumberFormat="1" applyFont="1" applyFill="1" applyBorder="1" applyAlignment="1">
      <alignment vertical="center"/>
    </xf>
    <xf numFmtId="9" fontId="21" fillId="16" borderId="309" xfId="0" applyNumberFormat="1" applyFont="1" applyFill="1" applyBorder="1" applyAlignment="1">
      <alignment vertical="center"/>
    </xf>
    <xf numFmtId="42" fontId="21" fillId="0" borderId="301" xfId="0" applyNumberFormat="1" applyFont="1" applyBorder="1" applyAlignment="1" applyProtection="1">
      <alignment vertical="center"/>
      <protection locked="0"/>
    </xf>
    <xf numFmtId="42" fontId="21" fillId="0" borderId="175" xfId="0" applyNumberFormat="1" applyFont="1" applyBorder="1" applyAlignment="1" applyProtection="1">
      <alignment vertical="center"/>
      <protection locked="0"/>
    </xf>
    <xf numFmtId="9" fontId="21" fillId="16" borderId="322" xfId="0" applyNumberFormat="1" applyFont="1" applyFill="1" applyBorder="1" applyAlignment="1">
      <alignment vertical="center"/>
    </xf>
    <xf numFmtId="42" fontId="21" fillId="0" borderId="231" xfId="0" applyNumberFormat="1" applyFont="1" applyBorder="1" applyAlignment="1" applyProtection="1">
      <alignment vertical="center" wrapText="1"/>
      <protection locked="0"/>
    </xf>
    <xf numFmtId="42" fontId="21" fillId="0" borderId="323" xfId="0" applyNumberFormat="1" applyFont="1" applyBorder="1" applyAlignment="1" applyProtection="1">
      <alignment vertical="center" wrapText="1"/>
      <protection locked="0"/>
    </xf>
    <xf numFmtId="42" fontId="21" fillId="6" borderId="177" xfId="0" applyNumberFormat="1" applyFont="1" applyFill="1" applyBorder="1" applyAlignment="1">
      <alignment vertical="center"/>
    </xf>
    <xf numFmtId="42" fontId="21" fillId="0" borderId="193" xfId="0" applyNumberFormat="1" applyFont="1" applyBorder="1" applyAlignment="1" applyProtection="1">
      <alignment vertical="center"/>
      <protection locked="0"/>
    </xf>
    <xf numFmtId="42" fontId="21" fillId="0" borderId="324" xfId="0" applyNumberFormat="1" applyFont="1" applyBorder="1" applyAlignment="1" applyProtection="1">
      <alignment vertical="center" wrapText="1"/>
      <protection locked="0"/>
    </xf>
    <xf numFmtId="42" fontId="21" fillId="11" borderId="195" xfId="0" applyNumberFormat="1" applyFont="1" applyFill="1" applyBorder="1" applyAlignment="1">
      <alignment vertical="center"/>
    </xf>
    <xf numFmtId="42" fontId="21" fillId="6" borderId="197" xfId="0" applyNumberFormat="1" applyFont="1" applyFill="1" applyBorder="1" applyAlignment="1">
      <alignment vertical="center"/>
    </xf>
    <xf numFmtId="42" fontId="21" fillId="0" borderId="191" xfId="0" applyNumberFormat="1" applyFont="1" applyBorder="1" applyAlignment="1" applyProtection="1">
      <alignment vertical="center"/>
      <protection locked="0"/>
    </xf>
    <xf numFmtId="42" fontId="21" fillId="6" borderId="204" xfId="0" applyNumberFormat="1" applyFont="1" applyFill="1" applyBorder="1" applyAlignment="1">
      <alignment vertical="center"/>
    </xf>
    <xf numFmtId="42" fontId="21" fillId="0" borderId="231" xfId="0" applyNumberFormat="1" applyFont="1" applyBorder="1" applyAlignment="1" applyProtection="1">
      <alignment vertical="center"/>
      <protection locked="0"/>
    </xf>
    <xf numFmtId="42" fontId="21" fillId="0" borderId="305" xfId="0" applyNumberFormat="1" applyFont="1" applyBorder="1" applyAlignment="1" applyProtection="1">
      <alignment vertical="center"/>
      <protection locked="0"/>
    </xf>
    <xf numFmtId="42" fontId="21" fillId="11" borderId="172" xfId="0" applyNumberFormat="1" applyFont="1" applyFill="1" applyBorder="1" applyAlignment="1">
      <alignment vertical="center"/>
    </xf>
    <xf numFmtId="42" fontId="21" fillId="6" borderId="232" xfId="0" applyNumberFormat="1" applyFont="1" applyFill="1" applyBorder="1" applyAlignment="1">
      <alignment vertical="center"/>
    </xf>
    <xf numFmtId="42" fontId="21" fillId="0" borderId="324" xfId="0" applyNumberFormat="1" applyFont="1" applyBorder="1" applyAlignment="1" applyProtection="1">
      <alignment vertical="center"/>
      <protection locked="0"/>
    </xf>
    <xf numFmtId="42" fontId="21" fillId="0" borderId="301" xfId="0" applyNumberFormat="1" applyFont="1" applyBorder="1" applyAlignment="1" applyProtection="1">
      <alignment vertical="center" wrapText="1"/>
      <protection locked="0"/>
    </xf>
    <xf numFmtId="42" fontId="21" fillId="0" borderId="191" xfId="0" applyNumberFormat="1" applyFont="1" applyBorder="1" applyAlignment="1" applyProtection="1">
      <alignment vertical="center" wrapText="1"/>
      <protection locked="0"/>
    </xf>
    <xf numFmtId="42" fontId="21" fillId="0" borderId="305" xfId="0" applyNumberFormat="1" applyFont="1" applyBorder="1" applyAlignment="1" applyProtection="1">
      <alignment vertical="center" wrapText="1"/>
      <protection locked="0"/>
    </xf>
    <xf numFmtId="42" fontId="21" fillId="0" borderId="193" xfId="0" applyNumberFormat="1" applyFont="1" applyBorder="1" applyAlignment="1" applyProtection="1">
      <alignment vertical="center" wrapText="1"/>
      <protection locked="0"/>
    </xf>
    <xf numFmtId="42" fontId="21" fillId="6" borderId="214" xfId="0" applyNumberFormat="1" applyFont="1" applyFill="1" applyBorder="1" applyAlignment="1">
      <alignment vertical="center"/>
    </xf>
    <xf numFmtId="42" fontId="21" fillId="11" borderId="197" xfId="0" applyNumberFormat="1" applyFont="1" applyFill="1" applyBorder="1" applyAlignment="1">
      <alignment vertical="center"/>
    </xf>
    <xf numFmtId="9" fontId="21" fillId="16" borderId="311" xfId="0" applyNumberFormat="1" applyFont="1" applyFill="1" applyBorder="1" applyAlignment="1">
      <alignment vertical="center"/>
    </xf>
    <xf numFmtId="42" fontId="21" fillId="11" borderId="214" xfId="0" applyNumberFormat="1" applyFont="1" applyFill="1" applyBorder="1" applyAlignment="1">
      <alignment vertical="center"/>
    </xf>
    <xf numFmtId="42" fontId="21" fillId="11" borderId="177" xfId="0" applyNumberFormat="1" applyFont="1" applyFill="1" applyBorder="1" applyAlignment="1">
      <alignment vertical="center"/>
    </xf>
    <xf numFmtId="42" fontId="21" fillId="11" borderId="232" xfId="0" applyNumberFormat="1" applyFont="1" applyFill="1" applyBorder="1" applyAlignment="1">
      <alignment vertical="center"/>
    </xf>
    <xf numFmtId="42" fontId="14" fillId="0" borderId="326" xfId="0" applyNumberFormat="1" applyFont="1" applyBorder="1" applyAlignment="1" applyProtection="1">
      <alignment vertical="center"/>
      <protection locked="0"/>
    </xf>
    <xf numFmtId="42" fontId="14" fillId="6" borderId="174" xfId="0" applyNumberFormat="1" applyFont="1" applyFill="1" applyBorder="1" applyAlignment="1">
      <alignment vertical="center"/>
    </xf>
    <xf numFmtId="42" fontId="14" fillId="0" borderId="301" xfId="0" applyNumberFormat="1" applyFont="1" applyBorder="1" applyAlignment="1" applyProtection="1">
      <alignment vertical="center"/>
      <protection locked="0"/>
    </xf>
    <xf numFmtId="42" fontId="14" fillId="6" borderId="320" xfId="0" applyNumberFormat="1" applyFont="1" applyFill="1" applyBorder="1" applyAlignment="1">
      <alignment vertical="center"/>
    </xf>
    <xf numFmtId="42" fontId="14" fillId="0" borderId="231" xfId="0" applyNumberFormat="1" applyFont="1" applyBorder="1" applyAlignment="1" applyProtection="1">
      <alignment vertical="center" wrapText="1"/>
      <protection locked="0"/>
    </xf>
    <xf numFmtId="42" fontId="14" fillId="6" borderId="170" xfId="0" applyNumberFormat="1" applyFont="1" applyFill="1" applyBorder="1" applyAlignment="1">
      <alignment vertical="center"/>
    </xf>
    <xf numFmtId="42" fontId="14" fillId="0" borderId="257" xfId="0" applyNumberFormat="1" applyFont="1" applyBorder="1" applyAlignment="1" applyProtection="1">
      <alignment vertical="center"/>
      <protection locked="0"/>
    </xf>
    <xf numFmtId="42" fontId="14" fillId="0" borderId="193" xfId="0" applyNumberFormat="1" applyFont="1" applyBorder="1" applyAlignment="1" applyProtection="1">
      <alignment vertical="center"/>
      <protection locked="0"/>
    </xf>
    <xf numFmtId="42" fontId="14" fillId="0" borderId="327" xfId="0" applyNumberFormat="1" applyFont="1" applyBorder="1" applyAlignment="1" applyProtection="1">
      <alignment vertical="center"/>
      <protection locked="0"/>
    </xf>
    <xf numFmtId="42" fontId="14" fillId="0" borderId="227" xfId="0" applyNumberFormat="1" applyFont="1" applyBorder="1" applyAlignment="1" applyProtection="1">
      <alignment vertical="center"/>
      <protection locked="0"/>
    </xf>
    <xf numFmtId="42" fontId="14" fillId="0" borderId="225" xfId="0" applyNumberFormat="1" applyFont="1" applyBorder="1" applyAlignment="1" applyProtection="1">
      <alignment vertical="center"/>
      <protection locked="0"/>
    </xf>
    <xf numFmtId="42" fontId="14" fillId="0" borderId="231" xfId="0" applyNumberFormat="1" applyFont="1" applyBorder="1" applyAlignment="1" applyProtection="1">
      <alignment vertical="center"/>
      <protection locked="0"/>
    </xf>
    <xf numFmtId="42" fontId="14" fillId="0" borderId="324" xfId="0" applyNumberFormat="1" applyFont="1" applyBorder="1" applyAlignment="1" applyProtection="1">
      <alignment vertical="center" wrapText="1"/>
      <protection locked="0"/>
    </xf>
    <xf numFmtId="42" fontId="14" fillId="0" borderId="193" xfId="0" applyNumberFormat="1" applyFont="1" applyBorder="1" applyAlignment="1" applyProtection="1">
      <alignment vertical="center" wrapText="1"/>
      <protection locked="0"/>
    </xf>
    <xf numFmtId="42" fontId="14" fillId="6" borderId="309" xfId="0" applyNumberFormat="1" applyFont="1" applyFill="1" applyBorder="1" applyAlignment="1">
      <alignment vertical="center"/>
    </xf>
    <xf numFmtId="42" fontId="14" fillId="6" borderId="311" xfId="0" applyNumberFormat="1" applyFont="1" applyFill="1" applyBorder="1" applyAlignment="1">
      <alignment vertical="center"/>
    </xf>
    <xf numFmtId="42" fontId="14" fillId="6" borderId="321" xfId="0" applyNumberFormat="1" applyFont="1" applyFill="1" applyBorder="1" applyAlignment="1">
      <alignment vertical="center"/>
    </xf>
    <xf numFmtId="42" fontId="50" fillId="17" borderId="225" xfId="0" applyNumberFormat="1" applyFont="1" applyFill="1" applyBorder="1"/>
    <xf numFmtId="42" fontId="50" fillId="0" borderId="303" xfId="0" applyNumberFormat="1" applyFont="1" applyBorder="1" applyProtection="1">
      <protection locked="0"/>
    </xf>
    <xf numFmtId="42" fontId="50" fillId="0" borderId="193" xfId="0" applyNumberFormat="1" applyFont="1" applyBorder="1" applyProtection="1">
      <protection locked="0"/>
    </xf>
    <xf numFmtId="42" fontId="50" fillId="0" borderId="328" xfId="0" applyNumberFormat="1" applyFont="1" applyBorder="1" applyProtection="1">
      <protection locked="0"/>
    </xf>
    <xf numFmtId="42" fontId="50" fillId="0" borderId="324" xfId="0" applyNumberFormat="1" applyFont="1" applyBorder="1" applyProtection="1">
      <protection locked="0"/>
    </xf>
    <xf numFmtId="42" fontId="50" fillId="6" borderId="277" xfId="0" applyNumberFormat="1" applyFont="1" applyFill="1" applyBorder="1"/>
    <xf numFmtId="9" fontId="50" fillId="6" borderId="303" xfId="0" applyNumberFormat="1" applyFont="1" applyFill="1" applyBorder="1"/>
    <xf numFmtId="9" fontId="50" fillId="6" borderId="193" xfId="0" applyNumberFormat="1" applyFont="1" applyFill="1" applyBorder="1"/>
    <xf numFmtId="42" fontId="50" fillId="6" borderId="329" xfId="0" applyNumberFormat="1" applyFont="1" applyFill="1" applyBorder="1"/>
    <xf numFmtId="0" fontId="14" fillId="0" borderId="277" xfId="0" applyFont="1" applyBorder="1" applyProtection="1">
      <protection locked="0"/>
    </xf>
    <xf numFmtId="0" fontId="14" fillId="0" borderId="196" xfId="0" applyFont="1" applyBorder="1" applyProtection="1">
      <protection locked="0"/>
    </xf>
    <xf numFmtId="0" fontId="14" fillId="0" borderId="303" xfId="0" applyFont="1" applyBorder="1" applyProtection="1">
      <protection locked="0"/>
    </xf>
    <xf numFmtId="0" fontId="14" fillId="0" borderId="199" xfId="0" applyFont="1" applyBorder="1" applyProtection="1">
      <protection locked="0"/>
    </xf>
    <xf numFmtId="0" fontId="14" fillId="0" borderId="328" xfId="0" applyFont="1" applyBorder="1" applyProtection="1">
      <protection locked="0"/>
    </xf>
    <xf numFmtId="0" fontId="14" fillId="0" borderId="330" xfId="0" applyFont="1" applyBorder="1" applyProtection="1">
      <protection locked="0"/>
    </xf>
    <xf numFmtId="0" fontId="14" fillId="0" borderId="213" xfId="0" applyFont="1" applyBorder="1" applyProtection="1">
      <protection locked="0"/>
    </xf>
    <xf numFmtId="0" fontId="14" fillId="0" borderId="331" xfId="0" applyFont="1" applyBorder="1" applyProtection="1">
      <protection locked="0"/>
    </xf>
    <xf numFmtId="0" fontId="14" fillId="0" borderId="223" xfId="0" applyFont="1" applyBorder="1" applyProtection="1">
      <protection locked="0"/>
    </xf>
    <xf numFmtId="42" fontId="14" fillId="0" borderId="199" xfId="0" applyNumberFormat="1" applyFont="1" applyBorder="1" applyAlignment="1" applyProtection="1">
      <alignment vertical="center"/>
      <protection locked="0"/>
    </xf>
    <xf numFmtId="0" fontId="14" fillId="0" borderId="182" xfId="0" applyFont="1" applyBorder="1" applyProtection="1">
      <protection locked="0"/>
    </xf>
    <xf numFmtId="0" fontId="14" fillId="0" borderId="286" xfId="0" applyFont="1" applyBorder="1" applyProtection="1">
      <protection locked="0"/>
    </xf>
    <xf numFmtId="0" fontId="14" fillId="5" borderId="197" xfId="0" applyFont="1" applyFill="1" applyBorder="1" applyAlignment="1" applyProtection="1">
      <alignment horizontal="center" wrapText="1"/>
      <protection locked="0"/>
    </xf>
    <xf numFmtId="0" fontId="14" fillId="5" borderId="338" xfId="0" applyFont="1" applyFill="1" applyBorder="1" applyAlignment="1" applyProtection="1">
      <alignment horizontal="center" wrapText="1"/>
      <protection locked="0"/>
    </xf>
    <xf numFmtId="0" fontId="14" fillId="0" borderId="238" xfId="0" applyFont="1" applyBorder="1" applyAlignment="1" applyProtection="1">
      <alignment horizontal="center" wrapText="1"/>
      <protection locked="0"/>
    </xf>
    <xf numFmtId="0" fontId="14" fillId="0" borderId="238" xfId="0" applyFont="1" applyBorder="1" applyAlignment="1" applyProtection="1">
      <alignment horizontal="left" wrapText="1"/>
      <protection locked="0"/>
    </xf>
    <xf numFmtId="49" fontId="14" fillId="0" borderId="238" xfId="0" applyNumberFormat="1" applyFont="1" applyBorder="1" applyAlignment="1" applyProtection="1">
      <alignment horizontal="center" wrapText="1"/>
      <protection locked="0"/>
    </xf>
    <xf numFmtId="49" fontId="14" fillId="0" borderId="239" xfId="0" applyNumberFormat="1" applyFont="1" applyBorder="1" applyAlignment="1" applyProtection="1">
      <alignment horizontal="center" wrapText="1"/>
      <protection locked="0"/>
    </xf>
    <xf numFmtId="49" fontId="14" fillId="0" borderId="269" xfId="0" applyNumberFormat="1" applyFont="1" applyBorder="1" applyAlignment="1" applyProtection="1">
      <alignment horizontal="center" wrapText="1"/>
      <protection locked="0"/>
    </xf>
    <xf numFmtId="0" fontId="14" fillId="0" borderId="238" xfId="0" applyFont="1" applyBorder="1" applyAlignment="1" applyProtection="1">
      <alignment wrapText="1"/>
      <protection locked="0"/>
    </xf>
    <xf numFmtId="0" fontId="14" fillId="5" borderId="174" xfId="0" applyFont="1" applyFill="1" applyBorder="1" applyAlignment="1" applyProtection="1">
      <alignment wrapText="1"/>
      <protection locked="0"/>
    </xf>
    <xf numFmtId="0" fontId="14" fillId="5" borderId="174" xfId="0" applyFont="1" applyFill="1" applyBorder="1" applyAlignment="1" applyProtection="1">
      <alignment horizontal="left"/>
      <protection locked="0"/>
    </xf>
    <xf numFmtId="0" fontId="0" fillId="0" borderId="238" xfId="0" applyBorder="1" applyProtection="1">
      <protection locked="0"/>
    </xf>
    <xf numFmtId="0" fontId="14" fillId="0" borderId="197" xfId="0" applyFont="1" applyBorder="1" applyProtection="1">
      <protection locked="0"/>
    </xf>
    <xf numFmtId="0" fontId="14" fillId="0" borderId="198" xfId="0" applyFont="1" applyBorder="1" applyAlignment="1" applyProtection="1">
      <alignment horizontal="center" wrapText="1"/>
      <protection locked="0"/>
    </xf>
    <xf numFmtId="0" fontId="14" fillId="0" borderId="340" xfId="0" applyFont="1" applyBorder="1" applyAlignment="1" applyProtection="1">
      <alignment horizontal="center" wrapText="1"/>
      <protection locked="0"/>
    </xf>
    <xf numFmtId="49" fontId="14" fillId="0" borderId="261" xfId="0" applyNumberFormat="1" applyFont="1" applyBorder="1" applyAlignment="1" applyProtection="1">
      <alignment horizontal="center" wrapText="1"/>
      <protection locked="0"/>
    </xf>
    <xf numFmtId="0" fontId="14" fillId="0" borderId="341" xfId="0" applyFont="1" applyBorder="1" applyAlignment="1" applyProtection="1">
      <alignment horizontal="center" wrapText="1"/>
      <protection locked="0"/>
    </xf>
    <xf numFmtId="49" fontId="14" fillId="0" borderId="268" xfId="0" applyNumberFormat="1" applyFont="1" applyBorder="1" applyAlignment="1" applyProtection="1">
      <alignment horizontal="center" wrapText="1"/>
      <protection locked="0"/>
    </xf>
    <xf numFmtId="49" fontId="14" fillId="0" borderId="261" xfId="0" applyNumberFormat="1" applyFont="1" applyBorder="1" applyAlignment="1" applyProtection="1">
      <alignment horizontal="left" wrapText="1"/>
      <protection locked="0"/>
    </xf>
    <xf numFmtId="49" fontId="14" fillId="0" borderId="268" xfId="0" applyNumberFormat="1" applyFont="1" applyBorder="1" applyAlignment="1" applyProtection="1">
      <alignment horizontal="left" wrapText="1"/>
      <protection locked="0"/>
    </xf>
    <xf numFmtId="49" fontId="14" fillId="0" borderId="238" xfId="0" applyNumberFormat="1" applyFont="1" applyBorder="1" applyAlignment="1" applyProtection="1">
      <alignment horizontal="left" wrapText="1"/>
      <protection locked="0"/>
    </xf>
    <xf numFmtId="49" fontId="14" fillId="0" borderId="175" xfId="0" applyNumberFormat="1" applyFont="1" applyBorder="1" applyAlignment="1" applyProtection="1">
      <alignment horizontal="center" wrapText="1"/>
      <protection locked="0"/>
    </xf>
    <xf numFmtId="0" fontId="0" fillId="0" borderId="9" xfId="0" applyBorder="1"/>
    <xf numFmtId="0" fontId="14" fillId="5" borderId="197" xfId="0" applyFont="1" applyFill="1" applyBorder="1" applyAlignment="1" applyProtection="1">
      <alignment horizontal="left" wrapText="1"/>
      <protection locked="0"/>
    </xf>
    <xf numFmtId="0" fontId="14" fillId="5" borderId="338" xfId="0" applyFont="1" applyFill="1" applyBorder="1" applyAlignment="1" applyProtection="1">
      <alignment horizontal="left" wrapText="1"/>
      <protection locked="0"/>
    </xf>
    <xf numFmtId="0" fontId="14" fillId="5" borderId="179" xfId="0" applyFont="1" applyFill="1" applyBorder="1" applyAlignment="1" applyProtection="1">
      <alignment horizontal="left"/>
      <protection locked="0"/>
    </xf>
    <xf numFmtId="0" fontId="14" fillId="5" borderId="204" xfId="0" applyFont="1" applyFill="1" applyBorder="1" applyAlignment="1" applyProtection="1">
      <alignment horizontal="center" wrapText="1"/>
      <protection locked="0"/>
    </xf>
    <xf numFmtId="0" fontId="14" fillId="5" borderId="342" xfId="0" applyFont="1" applyFill="1" applyBorder="1" applyAlignment="1" applyProtection="1">
      <alignment horizontal="center" wrapText="1"/>
      <protection locked="0"/>
    </xf>
    <xf numFmtId="0" fontId="14" fillId="0" borderId="343" xfId="0" applyFont="1" applyBorder="1" applyAlignment="1" applyProtection="1">
      <alignment wrapText="1"/>
      <protection locked="0"/>
    </xf>
    <xf numFmtId="0" fontId="14" fillId="0" borderId="343" xfId="0" applyFont="1" applyBorder="1" applyAlignment="1" applyProtection="1">
      <alignment horizontal="left" wrapText="1"/>
      <protection locked="0"/>
    </xf>
    <xf numFmtId="49" fontId="14" fillId="0" borderId="343" xfId="0" applyNumberFormat="1" applyFont="1" applyBorder="1" applyAlignment="1" applyProtection="1">
      <alignment horizontal="center" wrapText="1"/>
      <protection locked="0"/>
    </xf>
    <xf numFmtId="49" fontId="14" fillId="0" borderId="343" xfId="0" applyNumberFormat="1" applyFont="1" applyBorder="1" applyAlignment="1" applyProtection="1">
      <alignment horizontal="left" wrapText="1"/>
      <protection locked="0"/>
    </xf>
    <xf numFmtId="49" fontId="14" fillId="0" borderId="180" xfId="0" applyNumberFormat="1" applyFont="1" applyBorder="1" applyAlignment="1" applyProtection="1">
      <alignment horizontal="center" wrapText="1"/>
      <protection locked="0"/>
    </xf>
    <xf numFmtId="49" fontId="14" fillId="0" borderId="292" xfId="0" applyNumberFormat="1" applyFont="1" applyBorder="1" applyAlignment="1" applyProtection="1">
      <alignment horizontal="center" wrapText="1"/>
      <protection locked="0"/>
    </xf>
    <xf numFmtId="0" fontId="14" fillId="5" borderId="179" xfId="0" applyFont="1" applyFill="1" applyBorder="1" applyAlignment="1" applyProtection="1">
      <alignment wrapText="1"/>
      <protection locked="0"/>
    </xf>
    <xf numFmtId="0" fontId="14" fillId="5" borderId="204" xfId="0" applyFont="1" applyFill="1" applyBorder="1" applyAlignment="1" applyProtection="1">
      <alignment horizontal="left" wrapText="1"/>
      <protection locked="0"/>
    </xf>
    <xf numFmtId="0" fontId="14" fillId="5" borderId="342" xfId="0" applyFont="1" applyFill="1" applyBorder="1" applyAlignment="1" applyProtection="1">
      <alignment horizontal="left" wrapText="1"/>
      <protection locked="0"/>
    </xf>
    <xf numFmtId="0" fontId="14" fillId="0" borderId="343" xfId="0" applyFont="1" applyBorder="1" applyAlignment="1" applyProtection="1">
      <alignment horizontal="center" wrapText="1"/>
      <protection locked="0"/>
    </xf>
    <xf numFmtId="0" fontId="14" fillId="0" borderId="179" xfId="0" applyFont="1" applyBorder="1" applyProtection="1">
      <protection locked="0"/>
    </xf>
    <xf numFmtId="0" fontId="14" fillId="0" borderId="204" xfId="0" applyFont="1" applyBorder="1" applyProtection="1">
      <protection locked="0"/>
    </xf>
    <xf numFmtId="0" fontId="14" fillId="0" borderId="205" xfId="0" applyFont="1" applyBorder="1" applyAlignment="1" applyProtection="1">
      <alignment horizontal="center" wrapText="1"/>
      <protection locked="0"/>
    </xf>
    <xf numFmtId="0" fontId="3" fillId="0" borderId="198" xfId="0" applyFont="1" applyBorder="1" applyAlignment="1" applyProtection="1">
      <alignment vertical="center" wrapText="1"/>
      <protection locked="0"/>
    </xf>
    <xf numFmtId="0" fontId="66" fillId="0" borderId="58" xfId="0" applyFont="1" applyBorder="1" applyAlignment="1">
      <alignment vertical="center"/>
    </xf>
    <xf numFmtId="0" fontId="14" fillId="0" borderId="337" xfId="0" applyFont="1" applyBorder="1" applyAlignment="1" applyProtection="1">
      <alignment wrapText="1"/>
      <protection locked="0"/>
    </xf>
    <xf numFmtId="0" fontId="14" fillId="0" borderId="338" xfId="0" applyFont="1" applyBorder="1" applyProtection="1">
      <protection locked="0"/>
    </xf>
    <xf numFmtId="166" fontId="47" fillId="0" borderId="0" xfId="0" applyNumberFormat="1" applyFont="1" applyAlignment="1">
      <alignment horizontal="center"/>
    </xf>
    <xf numFmtId="166" fontId="13" fillId="0" borderId="0" xfId="0" applyNumberFormat="1" applyFont="1" applyAlignment="1">
      <alignment horizontal="right"/>
    </xf>
    <xf numFmtId="9" fontId="14" fillId="0" borderId="343" xfId="0" applyNumberFormat="1" applyFont="1" applyBorder="1" applyAlignment="1" applyProtection="1">
      <alignment horizontal="right" wrapText="1"/>
      <protection locked="0"/>
    </xf>
    <xf numFmtId="0" fontId="14" fillId="0" borderId="342" xfId="0" applyFont="1" applyBorder="1" applyProtection="1">
      <protection locked="0"/>
    </xf>
    <xf numFmtId="9" fontId="18" fillId="15" borderId="83" xfId="0" applyNumberFormat="1" applyFont="1" applyFill="1" applyBorder="1" applyAlignment="1">
      <alignment horizontal="center" vertical="center" wrapText="1"/>
    </xf>
    <xf numFmtId="9" fontId="40" fillId="15" borderId="83" xfId="0" applyNumberFormat="1" applyFont="1" applyFill="1" applyBorder="1" applyAlignment="1">
      <alignment horizontal="center" vertical="center" wrapText="1"/>
    </xf>
    <xf numFmtId="3" fontId="13" fillId="6" borderId="170" xfId="0" applyNumberFormat="1" applyFont="1" applyFill="1" applyBorder="1" applyAlignment="1">
      <alignment vertical="center"/>
    </xf>
    <xf numFmtId="3" fontId="13" fillId="6" borderId="174" xfId="0" applyNumberFormat="1" applyFont="1" applyFill="1" applyBorder="1" applyAlignment="1">
      <alignment vertical="center"/>
    </xf>
    <xf numFmtId="3" fontId="13" fillId="6" borderId="179" xfId="0" applyNumberFormat="1" applyFont="1" applyFill="1" applyBorder="1" applyAlignment="1">
      <alignment vertical="center"/>
    </xf>
    <xf numFmtId="0" fontId="38" fillId="0" borderId="174" xfId="0" applyFont="1" applyBorder="1" applyAlignment="1" applyProtection="1">
      <alignment vertical="center" wrapText="1"/>
      <protection locked="0"/>
    </xf>
    <xf numFmtId="0" fontId="38" fillId="0" borderId="179" xfId="0" applyFont="1" applyBorder="1" applyAlignment="1" applyProtection="1">
      <alignment vertical="center" wrapText="1"/>
      <protection locked="0"/>
    </xf>
    <xf numFmtId="6" fontId="14" fillId="24" borderId="159" xfId="0" applyNumberFormat="1" applyFont="1" applyFill="1" applyBorder="1"/>
    <xf numFmtId="0" fontId="40" fillId="6" borderId="107" xfId="0" applyFont="1" applyFill="1" applyBorder="1" applyAlignment="1">
      <alignment horizontal="center" vertical="center" wrapText="1"/>
    </xf>
    <xf numFmtId="0" fontId="40" fillId="6" borderId="164" xfId="0" applyFont="1" applyFill="1" applyBorder="1" applyAlignment="1">
      <alignment horizontal="center" vertical="center" wrapText="1"/>
    </xf>
    <xf numFmtId="0" fontId="40" fillId="6" borderId="165" xfId="0" applyFont="1" applyFill="1" applyBorder="1" applyAlignment="1">
      <alignment horizontal="center" vertical="center" wrapText="1"/>
    </xf>
    <xf numFmtId="0" fontId="14" fillId="0" borderId="193" xfId="0" applyFont="1" applyBorder="1" applyAlignment="1" applyProtection="1">
      <alignment vertical="center"/>
      <protection locked="0"/>
    </xf>
    <xf numFmtId="0" fontId="18" fillId="15" borderId="107" xfId="0" applyFont="1" applyFill="1" applyBorder="1"/>
    <xf numFmtId="0" fontId="40" fillId="0" borderId="0" xfId="0" applyFont="1" applyAlignment="1">
      <alignment horizontal="right"/>
    </xf>
    <xf numFmtId="0" fontId="0" fillId="0" borderId="0" xfId="0" applyAlignment="1">
      <alignment horizontal="right"/>
    </xf>
    <xf numFmtId="42" fontId="0" fillId="6" borderId="105" xfId="0" applyNumberFormat="1" applyFill="1" applyBorder="1" applyAlignment="1">
      <alignment wrapText="1"/>
    </xf>
    <xf numFmtId="0" fontId="16" fillId="15" borderId="106" xfId="0" applyFont="1" applyFill="1" applyBorder="1" applyAlignment="1">
      <alignment horizontal="center"/>
    </xf>
    <xf numFmtId="0" fontId="3" fillId="3" borderId="94" xfId="0" applyFont="1" applyFill="1" applyBorder="1"/>
    <xf numFmtId="0" fontId="3" fillId="24" borderId="61" xfId="0" applyFont="1" applyFill="1" applyBorder="1" applyAlignment="1" applyProtection="1">
      <alignment vertical="center"/>
      <protection locked="0"/>
    </xf>
    <xf numFmtId="0" fontId="3" fillId="24" borderId="35" xfId="0" applyFont="1" applyFill="1" applyBorder="1" applyAlignment="1" applyProtection="1">
      <alignment vertical="center" wrapText="1"/>
      <protection locked="0"/>
    </xf>
    <xf numFmtId="0" fontId="0" fillId="0" borderId="58" xfId="0" quotePrefix="1" applyBorder="1"/>
    <xf numFmtId="0" fontId="3" fillId="0" borderId="174" xfId="0" applyFont="1" applyBorder="1" applyAlignment="1" applyProtection="1">
      <alignment vertical="center" wrapText="1"/>
      <protection locked="0"/>
    </xf>
    <xf numFmtId="0" fontId="3" fillId="24" borderId="43" xfId="0" applyFont="1" applyFill="1" applyBorder="1" applyAlignment="1" applyProtection="1">
      <alignment vertical="center" wrapText="1"/>
      <protection locked="0"/>
    </xf>
    <xf numFmtId="0" fontId="5" fillId="15" borderId="113" xfId="0" applyFont="1" applyFill="1" applyBorder="1" applyAlignment="1">
      <alignment vertical="center" wrapText="1"/>
    </xf>
    <xf numFmtId="0" fontId="3" fillId="0" borderId="170" xfId="0" applyFont="1" applyBorder="1" applyAlignment="1" applyProtection="1">
      <alignment vertical="center" wrapText="1"/>
      <protection locked="0"/>
    </xf>
    <xf numFmtId="0" fontId="3" fillId="0" borderId="174" xfId="0" applyFont="1" applyBorder="1" applyAlignment="1" applyProtection="1">
      <alignment vertical="center"/>
      <protection locked="0"/>
    </xf>
    <xf numFmtId="0" fontId="47" fillId="0" borderId="0" xfId="0" applyFont="1" applyAlignment="1" applyProtection="1">
      <alignment vertical="top" wrapText="1"/>
      <protection locked="0"/>
    </xf>
    <xf numFmtId="9" fontId="7" fillId="0" borderId="179" xfId="0" applyNumberFormat="1" applyFont="1" applyBorder="1" applyAlignment="1" applyProtection="1">
      <alignment vertical="center"/>
      <protection locked="0"/>
    </xf>
    <xf numFmtId="1" fontId="7" fillId="0" borderId="206" xfId="0" applyNumberFormat="1" applyFont="1" applyBorder="1" applyProtection="1">
      <protection locked="0"/>
    </xf>
    <xf numFmtId="42" fontId="7" fillId="0" borderId="206" xfId="0" applyNumberFormat="1" applyFont="1" applyBorder="1" applyProtection="1">
      <protection locked="0"/>
    </xf>
    <xf numFmtId="9" fontId="7" fillId="0" borderId="174" xfId="0" applyNumberFormat="1" applyFont="1" applyBorder="1" applyAlignment="1" applyProtection="1">
      <alignment vertical="center"/>
      <protection locked="0"/>
    </xf>
    <xf numFmtId="0" fontId="38" fillId="0" borderId="170" xfId="0" applyFont="1" applyBorder="1" applyAlignment="1" applyProtection="1">
      <alignment vertical="center" wrapText="1"/>
      <protection locked="0"/>
    </xf>
    <xf numFmtId="0" fontId="38" fillId="0" borderId="354" xfId="0" applyFont="1" applyBorder="1" applyAlignment="1" applyProtection="1">
      <alignment vertical="center" wrapText="1"/>
      <protection locked="0"/>
    </xf>
    <xf numFmtId="0" fontId="38" fillId="0" borderId="356" xfId="0" applyFont="1" applyBorder="1" applyAlignment="1" applyProtection="1">
      <alignment vertical="center" wrapText="1"/>
      <protection locked="0"/>
    </xf>
    <xf numFmtId="0" fontId="38" fillId="0" borderId="358" xfId="0" applyFont="1" applyBorder="1" applyAlignment="1" applyProtection="1">
      <alignment vertical="center" wrapText="1"/>
      <protection locked="0"/>
    </xf>
    <xf numFmtId="43" fontId="38" fillId="6" borderId="237" xfId="0" applyNumberFormat="1" applyFont="1" applyFill="1" applyBorder="1" applyAlignment="1">
      <alignment horizontal="right" vertical="center"/>
    </xf>
    <xf numFmtId="43" fontId="38" fillId="6" borderId="238" xfId="0" applyNumberFormat="1" applyFont="1" applyFill="1" applyBorder="1" applyAlignment="1">
      <alignment horizontal="right" vertical="center"/>
    </xf>
    <xf numFmtId="43" fontId="38" fillId="6" borderId="239" xfId="0" applyNumberFormat="1" applyFont="1" applyFill="1" applyBorder="1" applyAlignment="1">
      <alignment horizontal="right" vertical="center"/>
    </xf>
    <xf numFmtId="0" fontId="35" fillId="0" borderId="140" xfId="0" applyFont="1" applyBorder="1" applyAlignment="1">
      <alignment horizontal="left" vertical="center"/>
    </xf>
    <xf numFmtId="0" fontId="38" fillId="0" borderId="0" xfId="0" applyFont="1" applyAlignment="1">
      <alignment horizontal="left"/>
    </xf>
    <xf numFmtId="0" fontId="14" fillId="5" borderId="0" xfId="0" applyFont="1" applyFill="1" applyAlignment="1">
      <alignment vertical="top"/>
    </xf>
    <xf numFmtId="0" fontId="14" fillId="0" borderId="11" xfId="0" applyFont="1" applyBorder="1"/>
    <xf numFmtId="0" fontId="14" fillId="0" borderId="14" xfId="0" applyFont="1" applyBorder="1"/>
    <xf numFmtId="0" fontId="14" fillId="0" borderId="12" xfId="0" applyFont="1" applyBorder="1"/>
    <xf numFmtId="0" fontId="14" fillId="5" borderId="152" xfId="0" applyFont="1" applyFill="1" applyBorder="1" applyAlignment="1" applyProtection="1">
      <alignment horizontal="center" vertical="center"/>
      <protection locked="0"/>
    </xf>
    <xf numFmtId="0" fontId="65" fillId="0" borderId="161" xfId="0" applyFont="1" applyBorder="1" applyAlignment="1">
      <alignment horizontal="center"/>
    </xf>
    <xf numFmtId="0" fontId="66" fillId="0" borderId="3" xfId="0" applyFont="1" applyBorder="1" applyAlignment="1">
      <alignment vertical="center"/>
    </xf>
    <xf numFmtId="42" fontId="14" fillId="0" borderId="301" xfId="0" applyNumberFormat="1" applyFont="1" applyBorder="1" applyProtection="1">
      <protection locked="0"/>
    </xf>
    <xf numFmtId="42" fontId="14" fillId="0" borderId="349" xfId="0" applyNumberFormat="1" applyFont="1" applyBorder="1" applyProtection="1">
      <protection locked="0"/>
    </xf>
    <xf numFmtId="42" fontId="14" fillId="0" borderId="347" xfId="0" applyNumberFormat="1" applyFont="1" applyBorder="1" applyProtection="1">
      <protection locked="0"/>
    </xf>
    <xf numFmtId="42" fontId="14" fillId="6" borderId="39" xfId="0" applyNumberFormat="1" applyFont="1" applyFill="1" applyBorder="1"/>
    <xf numFmtId="42" fontId="18" fillId="6" borderId="66" xfId="0" applyNumberFormat="1" applyFont="1" applyFill="1" applyBorder="1"/>
    <xf numFmtId="42" fontId="14" fillId="6" borderId="8" xfId="0" applyNumberFormat="1" applyFont="1" applyFill="1" applyBorder="1"/>
    <xf numFmtId="42" fontId="14" fillId="6" borderId="66" xfId="0" applyNumberFormat="1" applyFont="1" applyFill="1" applyBorder="1"/>
    <xf numFmtId="42" fontId="14" fillId="0" borderId="291" xfId="0" applyNumberFormat="1" applyFont="1" applyBorder="1" applyAlignment="1" applyProtection="1">
      <alignment horizontal="right" wrapText="1"/>
      <protection locked="0"/>
    </xf>
    <xf numFmtId="42" fontId="14" fillId="0" borderId="238" xfId="0" applyNumberFormat="1" applyFont="1" applyBorder="1" applyAlignment="1" applyProtection="1">
      <alignment horizontal="right" wrapText="1"/>
      <protection locked="0"/>
    </xf>
    <xf numFmtId="42" fontId="14" fillId="0" borderId="238" xfId="0" applyNumberFormat="1" applyFont="1" applyBorder="1" applyAlignment="1" applyProtection="1">
      <alignment horizontal="right"/>
      <protection locked="0"/>
    </xf>
    <xf numFmtId="42" fontId="14" fillId="0" borderId="343" xfId="0" applyNumberFormat="1" applyFont="1" applyBorder="1" applyAlignment="1" applyProtection="1">
      <alignment horizontal="right"/>
      <protection locked="0"/>
    </xf>
    <xf numFmtId="42" fontId="15" fillId="6" borderId="66" xfId="0" applyNumberFormat="1" applyFont="1" applyFill="1" applyBorder="1"/>
    <xf numFmtId="42" fontId="14" fillId="0" borderId="293" xfId="0" applyNumberFormat="1" applyFont="1" applyBorder="1" applyAlignment="1" applyProtection="1">
      <alignment horizontal="right"/>
      <protection locked="0"/>
    </xf>
    <xf numFmtId="42" fontId="14" fillId="0" borderId="291" xfId="0" applyNumberFormat="1" applyFont="1" applyBorder="1" applyAlignment="1" applyProtection="1">
      <alignment horizontal="right"/>
      <protection locked="0"/>
    </xf>
    <xf numFmtId="42" fontId="14" fillId="0" borderId="257" xfId="0" applyNumberFormat="1" applyFont="1" applyBorder="1" applyAlignment="1" applyProtection="1">
      <alignment horizontal="right"/>
      <protection locked="0"/>
    </xf>
    <xf numFmtId="42" fontId="14" fillId="0" borderId="237" xfId="0" applyNumberFormat="1" applyFont="1" applyBorder="1" applyAlignment="1" applyProtection="1">
      <alignment horizontal="right"/>
      <protection locked="0"/>
    </xf>
    <xf numFmtId="42" fontId="14" fillId="0" borderId="239" xfId="0" applyNumberFormat="1" applyFont="1" applyBorder="1" applyAlignment="1" applyProtection="1">
      <alignment horizontal="right"/>
      <protection locked="0"/>
    </xf>
    <xf numFmtId="42" fontId="14" fillId="0" borderId="346" xfId="0" applyNumberFormat="1" applyFont="1" applyBorder="1" applyAlignment="1" applyProtection="1">
      <alignment horizontal="right"/>
      <protection locked="0"/>
    </xf>
    <xf numFmtId="42" fontId="14" fillId="0" borderId="292" xfId="0" applyNumberFormat="1" applyFont="1" applyBorder="1" applyAlignment="1" applyProtection="1">
      <alignment horizontal="right"/>
      <protection locked="0"/>
    </xf>
    <xf numFmtId="42" fontId="14" fillId="0" borderId="297" xfId="0" applyNumberFormat="1" applyFont="1" applyBorder="1" applyProtection="1">
      <protection locked="0"/>
    </xf>
    <xf numFmtId="42" fontId="14" fillId="0" borderId="298" xfId="0" applyNumberFormat="1" applyFont="1" applyBorder="1" applyProtection="1">
      <protection locked="0"/>
    </xf>
    <xf numFmtId="42" fontId="14" fillId="0" borderId="299" xfId="0" applyNumberFormat="1" applyFont="1" applyBorder="1" applyProtection="1">
      <protection locked="0"/>
    </xf>
    <xf numFmtId="42" fontId="14" fillId="0" borderId="246" xfId="0" applyNumberFormat="1" applyFont="1" applyBorder="1" applyAlignment="1" applyProtection="1">
      <alignment horizontal="right"/>
      <protection locked="0"/>
    </xf>
    <xf numFmtId="42" fontId="15" fillId="6" borderId="107" xfId="0" applyNumberFormat="1" applyFont="1" applyFill="1" applyBorder="1" applyAlignment="1">
      <alignment horizontal="right"/>
    </xf>
    <xf numFmtId="0" fontId="70" fillId="0" borderId="29" xfId="0" applyFont="1" applyBorder="1"/>
    <xf numFmtId="0" fontId="70" fillId="0" borderId="0" xfId="0" applyFont="1"/>
    <xf numFmtId="0" fontId="70" fillId="0" borderId="30" xfId="0" applyFont="1" applyBorder="1"/>
    <xf numFmtId="0" fontId="71" fillId="0" borderId="0" xfId="0" applyFont="1" applyProtection="1">
      <protection locked="0"/>
    </xf>
    <xf numFmtId="42" fontId="70" fillId="6" borderId="66" xfId="0" applyNumberFormat="1" applyFont="1" applyFill="1" applyBorder="1"/>
    <xf numFmtId="42" fontId="50" fillId="6" borderId="161" xfId="0" applyNumberFormat="1" applyFont="1" applyFill="1" applyBorder="1"/>
    <xf numFmtId="169" fontId="14" fillId="0" borderId="170" xfId="0" applyNumberFormat="1" applyFont="1" applyBorder="1" applyProtection="1">
      <protection locked="0"/>
    </xf>
    <xf numFmtId="169" fontId="14" fillId="0" borderId="174" xfId="0" applyNumberFormat="1" applyFont="1" applyBorder="1" applyProtection="1">
      <protection locked="0"/>
    </xf>
    <xf numFmtId="170" fontId="14" fillId="0" borderId="188" xfId="0" applyNumberFormat="1" applyFont="1" applyBorder="1" applyProtection="1">
      <protection locked="0"/>
    </xf>
    <xf numFmtId="0" fontId="3" fillId="0" borderId="362" xfId="0" applyFont="1" applyBorder="1" applyAlignment="1" applyProtection="1">
      <alignment vertical="center"/>
      <protection locked="0"/>
    </xf>
    <xf numFmtId="42" fontId="21" fillId="0" borderId="298" xfId="0" applyNumberFormat="1" applyFont="1" applyBorder="1" applyAlignment="1" applyProtection="1">
      <alignment vertical="center"/>
      <protection locked="0"/>
    </xf>
    <xf numFmtId="42" fontId="21" fillId="0" borderId="299" xfId="0" applyNumberFormat="1" applyFont="1" applyBorder="1" applyAlignment="1" applyProtection="1">
      <alignment vertical="center"/>
      <protection locked="0"/>
    </xf>
    <xf numFmtId="166" fontId="14" fillId="27" borderId="0" xfId="0" applyNumberFormat="1" applyFont="1" applyFill="1" applyAlignment="1">
      <alignment horizontal="right" wrapText="1"/>
    </xf>
    <xf numFmtId="166" fontId="15" fillId="0" borderId="41" xfId="0" applyNumberFormat="1" applyFont="1" applyBorder="1" applyAlignment="1">
      <alignment horizontal="right"/>
    </xf>
    <xf numFmtId="166" fontId="15" fillId="0" borderId="372" xfId="0" applyNumberFormat="1" applyFont="1" applyBorder="1"/>
    <xf numFmtId="9" fontId="14" fillId="0" borderId="246" xfId="0" applyNumberFormat="1" applyFont="1" applyBorder="1" applyAlignment="1" applyProtection="1">
      <alignment horizontal="right" wrapText="1"/>
      <protection locked="0"/>
    </xf>
    <xf numFmtId="0" fontId="22" fillId="0" borderId="0" xfId="0" applyFont="1"/>
    <xf numFmtId="0" fontId="22" fillId="0" borderId="140" xfId="0" applyFont="1" applyBorder="1"/>
    <xf numFmtId="0" fontId="22" fillId="0" borderId="370" xfId="0" applyFont="1" applyBorder="1"/>
    <xf numFmtId="0" fontId="22" fillId="0" borderId="113" xfId="0" applyFont="1" applyBorder="1"/>
    <xf numFmtId="0" fontId="22" fillId="0" borderId="344" xfId="0" applyFont="1" applyBorder="1"/>
    <xf numFmtId="0" fontId="22" fillId="0" borderId="345" xfId="0" applyFont="1" applyBorder="1"/>
    <xf numFmtId="0" fontId="22" fillId="0" borderId="2" xfId="0" applyFont="1" applyBorder="1"/>
    <xf numFmtId="0" fontId="37" fillId="0" borderId="113" xfId="0" applyFont="1" applyBorder="1"/>
    <xf numFmtId="0" fontId="37" fillId="0" borderId="344" xfId="0" applyFont="1" applyBorder="1"/>
    <xf numFmtId="0" fontId="37" fillId="0" borderId="345" xfId="0" applyFont="1" applyBorder="1"/>
    <xf numFmtId="0" fontId="73" fillId="0" borderId="0" xfId="0" applyFont="1"/>
    <xf numFmtId="0" fontId="37" fillId="0" borderId="0" xfId="0" applyFont="1"/>
    <xf numFmtId="0" fontId="22" fillId="0" borderId="159" xfId="0" applyFont="1" applyBorder="1"/>
    <xf numFmtId="0" fontId="37" fillId="6" borderId="106" xfId="0" applyFont="1" applyFill="1" applyBorder="1"/>
    <xf numFmtId="0" fontId="0" fillId="0" borderId="374" xfId="0" applyBorder="1"/>
    <xf numFmtId="0" fontId="0" fillId="0" borderId="373" xfId="0" applyBorder="1"/>
    <xf numFmtId="3" fontId="13" fillId="0" borderId="137" xfId="0" applyNumberFormat="1" applyFont="1" applyBorder="1" applyAlignment="1">
      <alignment horizontal="left"/>
    </xf>
    <xf numFmtId="0" fontId="0" fillId="0" borderId="137" xfId="0" applyBorder="1"/>
    <xf numFmtId="0" fontId="0" fillId="0" borderId="375" xfId="0" applyBorder="1"/>
    <xf numFmtId="3" fontId="3" fillId="25" borderId="54" xfId="0" applyNumberFormat="1" applyFont="1" applyFill="1" applyBorder="1" applyAlignment="1">
      <alignment horizontal="center" vertical="center" wrapText="1"/>
    </xf>
    <xf numFmtId="0" fontId="19" fillId="15" borderId="0" xfId="0" applyFont="1" applyFill="1"/>
    <xf numFmtId="0" fontId="0" fillId="0" borderId="20" xfId="0" applyBorder="1"/>
    <xf numFmtId="0" fontId="0" fillId="0" borderId="94" xfId="0" applyBorder="1"/>
    <xf numFmtId="0" fontId="37" fillId="15" borderId="153" xfId="0" applyFont="1" applyFill="1" applyBorder="1"/>
    <xf numFmtId="0" fontId="0" fillId="0" borderId="22" xfId="0" applyBorder="1"/>
    <xf numFmtId="0" fontId="0" fillId="0" borderId="24" xfId="0" applyBorder="1"/>
    <xf numFmtId="0" fontId="0" fillId="8" borderId="352" xfId="0" applyFill="1" applyBorder="1"/>
    <xf numFmtId="42" fontId="21" fillId="11" borderId="39" xfId="0" applyNumberFormat="1" applyFont="1" applyFill="1" applyBorder="1" applyAlignment="1">
      <alignment vertical="center"/>
    </xf>
    <xf numFmtId="42" fontId="21" fillId="11" borderId="62" xfId="0" applyNumberFormat="1" applyFont="1" applyFill="1" applyBorder="1" applyAlignment="1">
      <alignment vertical="center"/>
    </xf>
    <xf numFmtId="42" fontId="21" fillId="11" borderId="36" xfId="0" applyNumberFormat="1" applyFont="1" applyFill="1" applyBorder="1" applyAlignment="1">
      <alignment vertical="center"/>
    </xf>
    <xf numFmtId="42" fontId="21" fillId="11" borderId="8" xfId="0" applyNumberFormat="1" applyFont="1" applyFill="1" applyBorder="1" applyAlignment="1">
      <alignment vertical="center"/>
    </xf>
    <xf numFmtId="0" fontId="0" fillId="0" borderId="29" xfId="0" applyBorder="1"/>
    <xf numFmtId="0" fontId="0" fillId="0" borderId="30" xfId="0" applyBorder="1"/>
    <xf numFmtId="0" fontId="14" fillId="8" borderId="262" xfId="0" applyFont="1" applyFill="1" applyBorder="1" applyAlignment="1">
      <alignment vertical="center"/>
    </xf>
    <xf numFmtId="0" fontId="14" fillId="8" borderId="266" xfId="0" applyFont="1" applyFill="1" applyBorder="1" applyAlignment="1">
      <alignment vertical="center"/>
    </xf>
    <xf numFmtId="0" fontId="14" fillId="8" borderId="262" xfId="0" applyFont="1" applyFill="1" applyBorder="1"/>
    <xf numFmtId="0" fontId="14" fillId="8" borderId="266" xfId="0" applyFont="1" applyFill="1" applyBorder="1"/>
    <xf numFmtId="0" fontId="0" fillId="0" borderId="21" xfId="0" applyBorder="1"/>
    <xf numFmtId="0" fontId="0" fillId="0" borderId="18" xfId="0" applyBorder="1"/>
    <xf numFmtId="0" fontId="0" fillId="0" borderId="19" xfId="0" applyBorder="1"/>
    <xf numFmtId="0" fontId="0" fillId="0" borderId="23" xfId="0" applyBorder="1"/>
    <xf numFmtId="42" fontId="7" fillId="8" borderId="51" xfId="0" applyNumberFormat="1" applyFont="1" applyFill="1" applyBorder="1"/>
    <xf numFmtId="42" fontId="5" fillId="8" borderId="51" xfId="0" applyNumberFormat="1" applyFont="1" applyFill="1" applyBorder="1" applyAlignment="1">
      <alignment wrapText="1"/>
    </xf>
    <xf numFmtId="42" fontId="5" fillId="8" borderId="78" xfId="0" applyNumberFormat="1" applyFont="1" applyFill="1" applyBorder="1" applyAlignment="1">
      <alignment wrapText="1"/>
    </xf>
    <xf numFmtId="0" fontId="40" fillId="15" borderId="170" xfId="0" applyFont="1" applyFill="1" applyBorder="1" applyAlignment="1">
      <alignment horizontal="center" vertical="center" wrapText="1"/>
    </xf>
    <xf numFmtId="6" fontId="18" fillId="15" borderId="196" xfId="0" applyNumberFormat="1" applyFont="1" applyFill="1" applyBorder="1"/>
    <xf numFmtId="42" fontId="14" fillId="6" borderId="301" xfId="0" applyNumberFormat="1" applyFont="1" applyFill="1" applyBorder="1"/>
    <xf numFmtId="42" fontId="14" fillId="6" borderId="349" xfId="0" applyNumberFormat="1" applyFont="1" applyFill="1" applyBorder="1"/>
    <xf numFmtId="42" fontId="14" fillId="6" borderId="347" xfId="0" applyNumberFormat="1" applyFont="1" applyFill="1" applyBorder="1"/>
    <xf numFmtId="42" fontId="38" fillId="24" borderId="40" xfId="0" applyNumberFormat="1" applyFont="1" applyFill="1" applyBorder="1"/>
    <xf numFmtId="0" fontId="0" fillId="0" borderId="75" xfId="0" applyBorder="1"/>
    <xf numFmtId="0" fontId="0" fillId="0" borderId="76" xfId="0" applyBorder="1"/>
    <xf numFmtId="42" fontId="38" fillId="24" borderId="67" xfId="0" applyNumberFormat="1" applyFont="1" applyFill="1" applyBorder="1"/>
    <xf numFmtId="42" fontId="14" fillId="6" borderId="291" xfId="0" applyNumberFormat="1" applyFont="1" applyFill="1" applyBorder="1" applyAlignment="1">
      <alignment horizontal="right" wrapText="1"/>
    </xf>
    <xf numFmtId="42" fontId="14" fillId="6" borderId="257" xfId="0" applyNumberFormat="1" applyFont="1" applyFill="1" applyBorder="1" applyAlignment="1">
      <alignment horizontal="right" wrapText="1"/>
    </xf>
    <xf numFmtId="42" fontId="14" fillId="6" borderId="238" xfId="0" applyNumberFormat="1" applyFont="1" applyFill="1" applyBorder="1" applyAlignment="1">
      <alignment horizontal="right" wrapText="1"/>
    </xf>
    <xf numFmtId="42" fontId="14" fillId="6" borderId="239" xfId="0" applyNumberFormat="1" applyFont="1" applyFill="1" applyBorder="1" applyAlignment="1">
      <alignment horizontal="right" wrapText="1"/>
    </xf>
    <xf numFmtId="42" fontId="14" fillId="6" borderId="343" xfId="0" applyNumberFormat="1" applyFont="1" applyFill="1" applyBorder="1" applyAlignment="1">
      <alignment horizontal="right" wrapText="1"/>
    </xf>
    <xf numFmtId="42" fontId="14" fillId="6" borderId="246" xfId="0" applyNumberFormat="1" applyFont="1" applyFill="1" applyBorder="1" applyAlignment="1">
      <alignment horizontal="right" wrapText="1"/>
    </xf>
    <xf numFmtId="42" fontId="14" fillId="6" borderId="292" xfId="0" applyNumberFormat="1" applyFont="1" applyFill="1" applyBorder="1" applyAlignment="1">
      <alignment horizontal="right" wrapText="1"/>
    </xf>
    <xf numFmtId="0" fontId="14" fillId="27" borderId="370" xfId="0" applyFont="1" applyFill="1" applyBorder="1"/>
    <xf numFmtId="0" fontId="14" fillId="27" borderId="0" xfId="0" applyFont="1" applyFill="1"/>
    <xf numFmtId="0" fontId="14" fillId="27" borderId="0" xfId="0" applyFont="1" applyFill="1" applyAlignment="1">
      <alignment horizontal="center"/>
    </xf>
    <xf numFmtId="166" fontId="14" fillId="27" borderId="0" xfId="0" applyNumberFormat="1" applyFont="1" applyFill="1" applyAlignment="1">
      <alignment horizontal="right"/>
    </xf>
    <xf numFmtId="9" fontId="14" fillId="27" borderId="0" xfId="0" applyNumberFormat="1" applyFont="1" applyFill="1" applyAlignment="1">
      <alignment horizontal="right" wrapText="1"/>
    </xf>
    <xf numFmtId="42" fontId="14" fillId="6" borderId="203" xfId="0" applyNumberFormat="1" applyFont="1" applyFill="1" applyBorder="1" applyAlignment="1">
      <alignment horizontal="right" wrapText="1"/>
    </xf>
    <xf numFmtId="42" fontId="14" fillId="6" borderId="348" xfId="0" applyNumberFormat="1" applyFont="1" applyFill="1" applyBorder="1" applyAlignment="1">
      <alignment horizontal="right" wrapText="1"/>
    </xf>
    <xf numFmtId="0" fontId="0" fillId="0" borderId="119" xfId="0" applyBorder="1"/>
    <xf numFmtId="0" fontId="0" fillId="0" borderId="42" xfId="0" applyBorder="1"/>
    <xf numFmtId="0" fontId="0" fillId="0" borderId="49" xfId="0" applyBorder="1"/>
    <xf numFmtId="5" fontId="38" fillId="8" borderId="127" xfId="0" applyNumberFormat="1" applyFont="1" applyFill="1" applyBorder="1" applyAlignment="1">
      <alignment horizontal="right" vertical="center"/>
    </xf>
    <xf numFmtId="5" fontId="38" fillId="8" borderId="128" xfId="0" applyNumberFormat="1" applyFont="1" applyFill="1" applyBorder="1" applyAlignment="1">
      <alignment horizontal="right" vertical="center"/>
    </xf>
    <xf numFmtId="0" fontId="0" fillId="0" borderId="50" xfId="0" applyBorder="1"/>
    <xf numFmtId="0" fontId="0" fillId="0" borderId="336" xfId="0" applyBorder="1"/>
    <xf numFmtId="0" fontId="14" fillId="0" borderId="376" xfId="0" applyFont="1" applyBorder="1" applyAlignment="1">
      <alignment vertical="top"/>
    </xf>
    <xf numFmtId="0" fontId="14" fillId="0" borderId="9" xfId="0" applyFont="1" applyBorder="1" applyAlignment="1">
      <alignment textRotation="90"/>
    </xf>
    <xf numFmtId="0" fontId="14" fillId="0" borderId="0" xfId="0" applyFont="1" applyAlignment="1">
      <alignment textRotation="90"/>
    </xf>
    <xf numFmtId="0" fontId="14" fillId="5" borderId="0" xfId="0" applyFont="1" applyFill="1" applyAlignment="1">
      <alignment horizontal="center" vertical="center" wrapText="1"/>
    </xf>
    <xf numFmtId="0" fontId="67" fillId="5" borderId="0" xfId="0" applyFont="1" applyFill="1" applyAlignment="1">
      <alignment horizontal="center" vertical="center"/>
    </xf>
    <xf numFmtId="0" fontId="18" fillId="8" borderId="262" xfId="0" applyFont="1" applyFill="1" applyBorder="1" applyAlignment="1">
      <alignment wrapText="1"/>
    </xf>
    <xf numFmtId="0" fontId="18" fillId="8" borderId="263" xfId="0" applyFont="1" applyFill="1" applyBorder="1" applyAlignment="1">
      <alignment horizontal="left" wrapText="1"/>
    </xf>
    <xf numFmtId="0" fontId="18" fillId="8" borderId="263" xfId="0" applyFont="1" applyFill="1" applyBorder="1" applyAlignment="1">
      <alignment horizontal="center" wrapText="1"/>
    </xf>
    <xf numFmtId="0" fontId="18" fillId="8" borderId="263" xfId="0" applyFont="1" applyFill="1" applyBorder="1" applyAlignment="1">
      <alignment wrapText="1"/>
    </xf>
    <xf numFmtId="49" fontId="14" fillId="8" borderId="263" xfId="0" applyNumberFormat="1" applyFont="1" applyFill="1" applyBorder="1" applyAlignment="1">
      <alignment horizontal="center" wrapText="1"/>
    </xf>
    <xf numFmtId="49" fontId="14" fillId="8" borderId="266" xfId="0" applyNumberFormat="1" applyFont="1" applyFill="1" applyBorder="1" applyAlignment="1">
      <alignment horizontal="center" wrapText="1"/>
    </xf>
    <xf numFmtId="0" fontId="18" fillId="8" borderId="262" xfId="0" applyFont="1" applyFill="1" applyBorder="1" applyAlignment="1">
      <alignment horizontal="left"/>
    </xf>
    <xf numFmtId="49" fontId="14" fillId="8" borderId="263" xfId="0" applyNumberFormat="1" applyFont="1" applyFill="1" applyBorder="1" applyAlignment="1">
      <alignment horizontal="left" wrapText="1"/>
    </xf>
    <xf numFmtId="0" fontId="14" fillId="8" borderId="208" xfId="0" applyFont="1" applyFill="1" applyBorder="1" applyAlignment="1">
      <alignment horizontal="center" wrapText="1"/>
    </xf>
    <xf numFmtId="0" fontId="14" fillId="8" borderId="339" xfId="0" applyFont="1" applyFill="1" applyBorder="1" applyAlignment="1">
      <alignment horizontal="center" wrapText="1"/>
    </xf>
    <xf numFmtId="0" fontId="0" fillId="8" borderId="274" xfId="0" applyFill="1" applyBorder="1"/>
    <xf numFmtId="0" fontId="14" fillId="8" borderId="274" xfId="0" applyFont="1" applyFill="1" applyBorder="1" applyAlignment="1">
      <alignment horizontal="center" wrapText="1"/>
    </xf>
    <xf numFmtId="0" fontId="14" fillId="8" borderId="274" xfId="0" applyFont="1" applyFill="1" applyBorder="1" applyAlignment="1">
      <alignment wrapText="1"/>
    </xf>
    <xf numFmtId="49" fontId="14" fillId="8" borderId="274" xfId="0" applyNumberFormat="1" applyFont="1" applyFill="1" applyBorder="1" applyAlignment="1">
      <alignment horizontal="center" wrapText="1"/>
    </xf>
    <xf numFmtId="49" fontId="14" fillId="8" borderId="269" xfId="0" applyNumberFormat="1" applyFont="1" applyFill="1" applyBorder="1" applyAlignment="1">
      <alignment horizontal="center" wrapText="1"/>
    </xf>
    <xf numFmtId="0" fontId="14" fillId="8" borderId="208" xfId="0" applyFont="1" applyFill="1" applyBorder="1"/>
    <xf numFmtId="0" fontId="14" fillId="8" borderId="209" xfId="0" applyFont="1" applyFill="1" applyBorder="1" applyAlignment="1">
      <alignment horizontal="center" wrapText="1"/>
    </xf>
    <xf numFmtId="0" fontId="0" fillId="0" borderId="0" xfId="0" applyAlignment="1" applyProtection="1">
      <alignment wrapText="1"/>
      <protection locked="0"/>
    </xf>
    <xf numFmtId="0" fontId="68" fillId="0" borderId="0" xfId="0" applyFont="1" applyProtection="1">
      <protection locked="0"/>
    </xf>
    <xf numFmtId="0" fontId="0" fillId="0" borderId="0" xfId="0" applyAlignment="1" applyProtection="1">
      <alignment vertical="top"/>
      <protection locked="0"/>
    </xf>
    <xf numFmtId="0" fontId="22" fillId="0" borderId="363" xfId="0" applyFont="1" applyBorder="1" applyAlignment="1" applyProtection="1">
      <alignment horizontal="center" vertical="top" wrapText="1"/>
      <protection locked="0"/>
    </xf>
    <xf numFmtId="0" fontId="22" fillId="0" borderId="364" xfId="0" applyFont="1" applyBorder="1" applyAlignment="1" applyProtection="1">
      <alignment horizontal="center" vertical="top" wrapText="1"/>
      <protection locked="0"/>
    </xf>
    <xf numFmtId="0" fontId="22" fillId="0" borderId="365" xfId="0" applyFont="1" applyBorder="1" applyAlignment="1" applyProtection="1">
      <alignment horizontal="center" vertical="top" wrapText="1"/>
      <protection locked="0"/>
    </xf>
    <xf numFmtId="0" fontId="0" fillId="0" borderId="17" xfId="0" applyBorder="1"/>
    <xf numFmtId="0" fontId="0" fillId="0" borderId="18" xfId="0" applyBorder="1" applyAlignment="1">
      <alignment wrapText="1"/>
    </xf>
    <xf numFmtId="0" fontId="0" fillId="0" borderId="0" xfId="0" applyAlignment="1">
      <alignment horizontal="center" wrapText="1"/>
    </xf>
    <xf numFmtId="0" fontId="0" fillId="0" borderId="20" xfId="0" applyBorder="1" applyAlignment="1">
      <alignment vertical="top"/>
    </xf>
    <xf numFmtId="0" fontId="69" fillId="0" borderId="140" xfId="0" applyFont="1" applyBorder="1" applyAlignment="1">
      <alignment horizontal="center" vertical="top"/>
    </xf>
    <xf numFmtId="0" fontId="22" fillId="0" borderId="366" xfId="0" applyFont="1" applyBorder="1" applyAlignment="1">
      <alignment horizontal="center" vertical="top" wrapText="1"/>
    </xf>
    <xf numFmtId="0" fontId="0" fillId="0" borderId="21" xfId="0" applyBorder="1" applyAlignment="1">
      <alignment vertical="top"/>
    </xf>
    <xf numFmtId="0" fontId="69" fillId="0" borderId="0" xfId="0" applyFont="1" applyAlignment="1">
      <alignment horizontal="center" vertical="top"/>
    </xf>
    <xf numFmtId="0" fontId="22" fillId="0" borderId="367" xfId="0" applyFont="1" applyBorder="1" applyAlignment="1">
      <alignment horizontal="center" vertical="top" wrapText="1"/>
    </xf>
    <xf numFmtId="0" fontId="22" fillId="0" borderId="0" xfId="0" applyFont="1" applyAlignment="1">
      <alignment horizontal="center" vertical="top" wrapText="1"/>
    </xf>
    <xf numFmtId="0" fontId="0" fillId="0" borderId="0" xfId="0" applyAlignment="1">
      <alignment horizontal="center" vertical="top"/>
    </xf>
    <xf numFmtId="0" fontId="22" fillId="0" borderId="368" xfId="0" applyFont="1" applyBorder="1" applyAlignment="1">
      <alignment horizontal="center" vertical="top" wrapText="1"/>
    </xf>
    <xf numFmtId="0" fontId="0" fillId="0" borderId="23" xfId="0" applyBorder="1" applyAlignment="1">
      <alignment wrapText="1"/>
    </xf>
    <xf numFmtId="0" fontId="3" fillId="0" borderId="198" xfId="0" applyFont="1" applyBorder="1" applyAlignment="1" applyProtection="1">
      <alignment horizontal="center"/>
      <protection locked="0"/>
    </xf>
    <xf numFmtId="0" fontId="14" fillId="0" borderId="174" xfId="0" applyFont="1" applyBorder="1" applyAlignment="1" applyProtection="1">
      <alignment wrapText="1"/>
      <protection locked="0"/>
    </xf>
    <xf numFmtId="0" fontId="14" fillId="0" borderId="262" xfId="0" applyFont="1" applyBorder="1" applyAlignment="1" applyProtection="1">
      <alignment wrapText="1"/>
      <protection locked="0"/>
    </xf>
    <xf numFmtId="0" fontId="14" fillId="0" borderId="170" xfId="0" applyFont="1" applyBorder="1" applyAlignment="1" applyProtection="1">
      <alignment wrapText="1"/>
      <protection locked="0"/>
    </xf>
    <xf numFmtId="44" fontId="40" fillId="6" borderId="106" xfId="0" applyNumberFormat="1" applyFont="1" applyFill="1" applyBorder="1" applyAlignment="1">
      <alignment vertical="center"/>
    </xf>
    <xf numFmtId="5" fontId="31" fillId="0" borderId="0" xfId="0" applyNumberFormat="1" applyFont="1" applyAlignment="1">
      <alignment horizontal="left" vertical="center"/>
    </xf>
    <xf numFmtId="0" fontId="31" fillId="0" borderId="0" xfId="0" applyFont="1" applyAlignment="1">
      <alignment horizontal="left" vertical="center"/>
    </xf>
    <xf numFmtId="166" fontId="14" fillId="0" borderId="184" xfId="0" applyNumberFormat="1" applyFont="1" applyBorder="1" applyAlignment="1" applyProtection="1">
      <alignment wrapText="1"/>
      <protection locked="0"/>
    </xf>
    <xf numFmtId="166" fontId="14" fillId="0" borderId="186" xfId="0" applyNumberFormat="1" applyFont="1" applyBorder="1" applyAlignment="1" applyProtection="1">
      <alignment wrapText="1"/>
      <protection locked="0"/>
    </xf>
    <xf numFmtId="0" fontId="0" fillId="0" borderId="361" xfId="0" applyBorder="1" applyAlignment="1">
      <alignment vertical="top"/>
    </xf>
    <xf numFmtId="166" fontId="14" fillId="0" borderId="379" xfId="0" applyNumberFormat="1" applyFont="1" applyBorder="1" applyAlignment="1" applyProtection="1">
      <alignment wrapText="1"/>
      <protection locked="0"/>
    </xf>
    <xf numFmtId="166" fontId="14" fillId="0" borderId="172" xfId="0" applyNumberFormat="1" applyFont="1" applyBorder="1" applyAlignment="1" applyProtection="1">
      <alignment wrapText="1"/>
      <protection locked="0"/>
    </xf>
    <xf numFmtId="166" fontId="14" fillId="0" borderId="177" xfId="0" applyNumberFormat="1" applyFont="1" applyBorder="1" applyAlignment="1" applyProtection="1">
      <alignment wrapText="1"/>
      <protection locked="0"/>
    </xf>
    <xf numFmtId="0" fontId="14" fillId="0" borderId="380" xfId="0" applyFont="1" applyBorder="1" applyProtection="1">
      <protection locked="0"/>
    </xf>
    <xf numFmtId="0" fontId="14" fillId="0" borderId="381" xfId="0" applyFont="1" applyBorder="1" applyProtection="1">
      <protection locked="0"/>
    </xf>
    <xf numFmtId="0" fontId="14" fillId="0" borderId="246" xfId="0" applyFont="1" applyBorder="1" applyAlignment="1" applyProtection="1">
      <alignment horizontal="center"/>
      <protection locked="0"/>
    </xf>
    <xf numFmtId="42" fontId="14" fillId="0" borderId="175" xfId="0" applyNumberFormat="1" applyFont="1" applyBorder="1" applyAlignment="1" applyProtection="1">
      <alignment horizontal="right"/>
      <protection locked="0"/>
    </xf>
    <xf numFmtId="42" fontId="14" fillId="0" borderId="180" xfId="0" applyNumberFormat="1" applyFont="1" applyBorder="1" applyAlignment="1" applyProtection="1">
      <alignment horizontal="right"/>
      <protection locked="0"/>
    </xf>
    <xf numFmtId="42" fontId="14" fillId="0" borderId="323" xfId="0" applyNumberFormat="1" applyFont="1" applyBorder="1" applyAlignment="1" applyProtection="1">
      <alignment horizontal="right"/>
      <protection locked="0"/>
    </xf>
    <xf numFmtId="0" fontId="38" fillId="0" borderId="316" xfId="0" applyFont="1" applyBorder="1" applyAlignment="1" applyProtection="1">
      <alignment vertical="center" wrapText="1"/>
      <protection locked="0"/>
    </xf>
    <xf numFmtId="42" fontId="15" fillId="6" borderId="107" xfId="0" applyNumberFormat="1" applyFont="1" applyFill="1" applyBorder="1"/>
    <xf numFmtId="42" fontId="15" fillId="6" borderId="164" xfId="0" applyNumberFormat="1" applyFont="1" applyFill="1" applyBorder="1"/>
    <xf numFmtId="42" fontId="15" fillId="6" borderId="165" xfId="0" applyNumberFormat="1" applyFont="1" applyFill="1" applyBorder="1"/>
    <xf numFmtId="0" fontId="14" fillId="0" borderId="355" xfId="0" applyFont="1" applyBorder="1" applyProtection="1">
      <protection locked="0"/>
    </xf>
    <xf numFmtId="0" fontId="14" fillId="0" borderId="357" xfId="0" applyFont="1" applyBorder="1" applyProtection="1">
      <protection locked="0"/>
    </xf>
    <xf numFmtId="0" fontId="14" fillId="0" borderId="359" xfId="0" applyFont="1" applyBorder="1" applyProtection="1">
      <protection locked="0"/>
    </xf>
    <xf numFmtId="0" fontId="14" fillId="0" borderId="385" xfId="0" applyFont="1" applyBorder="1" applyProtection="1">
      <protection locked="0"/>
    </xf>
    <xf numFmtId="0" fontId="14" fillId="0" borderId="348" xfId="0" applyFont="1" applyBorder="1" applyProtection="1">
      <protection locked="0"/>
    </xf>
    <xf numFmtId="0" fontId="40" fillId="0" borderId="48" xfId="0" applyFont="1" applyBorder="1" applyAlignment="1">
      <alignment vertical="center"/>
    </xf>
    <xf numFmtId="0" fontId="18" fillId="3" borderId="154" xfId="0" applyFont="1" applyFill="1" applyBorder="1" applyAlignment="1">
      <alignment wrapText="1"/>
    </xf>
    <xf numFmtId="0" fontId="14" fillId="8" borderId="174" xfId="0" applyFont="1" applyFill="1" applyBorder="1"/>
    <xf numFmtId="44" fontId="3" fillId="8" borderId="239" xfId="0" applyNumberFormat="1" applyFont="1" applyFill="1" applyBorder="1"/>
    <xf numFmtId="0" fontId="14" fillId="3" borderId="316" xfId="0" applyFont="1" applyFill="1" applyBorder="1" applyProtection="1">
      <protection locked="0"/>
    </xf>
    <xf numFmtId="0" fontId="14" fillId="3" borderId="174" xfId="0" applyFont="1" applyFill="1" applyBorder="1" applyProtection="1">
      <protection locked="0"/>
    </xf>
    <xf numFmtId="0" fontId="5" fillId="15" borderId="113" xfId="0" applyFont="1" applyFill="1" applyBorder="1" applyAlignment="1">
      <alignment horizontal="center" vertical="center" wrapText="1"/>
    </xf>
    <xf numFmtId="0" fontId="5" fillId="15" borderId="344" xfId="0" applyFont="1" applyFill="1" applyBorder="1" applyAlignment="1">
      <alignment horizontal="center" vertical="center" wrapText="1"/>
    </xf>
    <xf numFmtId="0" fontId="5" fillId="15" borderId="345" xfId="0" applyFont="1" applyFill="1" applyBorder="1" applyAlignment="1">
      <alignment horizontal="center" vertical="center"/>
    </xf>
    <xf numFmtId="7" fontId="3" fillId="4" borderId="0" xfId="0" applyNumberFormat="1" applyFont="1" applyFill="1" applyAlignment="1">
      <alignment horizontal="center"/>
    </xf>
    <xf numFmtId="7" fontId="3" fillId="4" borderId="370" xfId="0" applyNumberFormat="1" applyFont="1" applyFill="1" applyBorder="1" applyAlignment="1">
      <alignment horizontal="center"/>
    </xf>
    <xf numFmtId="7" fontId="3" fillId="4" borderId="2" xfId="0" applyNumberFormat="1" applyFont="1" applyFill="1" applyBorder="1" applyAlignment="1">
      <alignment horizontal="center"/>
    </xf>
    <xf numFmtId="44" fontId="3" fillId="3" borderId="182" xfId="0" applyNumberFormat="1" applyFont="1" applyFill="1" applyBorder="1" applyProtection="1">
      <protection locked="0"/>
    </xf>
    <xf numFmtId="44" fontId="3" fillId="3" borderId="329" xfId="0" applyNumberFormat="1" applyFont="1" applyFill="1" applyBorder="1" applyProtection="1">
      <protection locked="0"/>
    </xf>
    <xf numFmtId="166" fontId="38" fillId="15" borderId="164" xfId="0" applyNumberFormat="1" applyFont="1" applyFill="1" applyBorder="1" applyAlignment="1">
      <alignment wrapText="1"/>
    </xf>
    <xf numFmtId="0" fontId="0" fillId="0" borderId="18" xfId="0" applyBorder="1" applyProtection="1">
      <protection locked="0"/>
    </xf>
    <xf numFmtId="14" fontId="3" fillId="24" borderId="61" xfId="0" applyNumberFormat="1" applyFont="1" applyFill="1" applyBorder="1" applyAlignment="1" applyProtection="1">
      <alignment vertical="center"/>
      <protection locked="0"/>
    </xf>
    <xf numFmtId="9" fontId="50" fillId="0" borderId="324" xfId="0" applyNumberFormat="1" applyFont="1" applyBorder="1" applyProtection="1">
      <protection locked="0"/>
    </xf>
    <xf numFmtId="9" fontId="50" fillId="0" borderId="328" xfId="0" applyNumberFormat="1" applyFont="1" applyBorder="1" applyProtection="1">
      <protection locked="0"/>
    </xf>
    <xf numFmtId="5" fontId="40" fillId="0" borderId="0" xfId="0" applyNumberFormat="1" applyFont="1" applyAlignment="1">
      <alignment vertical="center"/>
    </xf>
    <xf numFmtId="6" fontId="40" fillId="0" borderId="0" xfId="0" applyNumberFormat="1" applyFont="1" applyAlignment="1">
      <alignment vertical="center"/>
    </xf>
    <xf numFmtId="0" fontId="13" fillId="6" borderId="230" xfId="0" applyFont="1" applyFill="1" applyBorder="1" applyAlignment="1">
      <alignment horizontal="center"/>
    </xf>
    <xf numFmtId="0" fontId="13" fillId="6" borderId="300" xfId="0" applyFont="1" applyFill="1" applyBorder="1" applyAlignment="1">
      <alignment horizontal="center"/>
    </xf>
    <xf numFmtId="0" fontId="0" fillId="6" borderId="300" xfId="0" applyFill="1" applyBorder="1" applyAlignment="1">
      <alignment horizontal="center"/>
    </xf>
    <xf numFmtId="0" fontId="0" fillId="6" borderId="350" xfId="0" applyFill="1" applyBorder="1" applyAlignment="1">
      <alignment horizontal="center"/>
    </xf>
    <xf numFmtId="44" fontId="3" fillId="8" borderId="174" xfId="0" applyNumberFormat="1" applyFont="1" applyFill="1" applyBorder="1"/>
    <xf numFmtId="0" fontId="3" fillId="8" borderId="175" xfId="0" applyFont="1" applyFill="1" applyBorder="1"/>
    <xf numFmtId="0" fontId="0" fillId="0" borderId="369" xfId="0" applyBorder="1"/>
    <xf numFmtId="0" fontId="15" fillId="15" borderId="88" xfId="0" applyFont="1" applyFill="1" applyBorder="1"/>
    <xf numFmtId="0" fontId="2" fillId="15" borderId="102" xfId="0" applyFont="1" applyFill="1" applyBorder="1"/>
    <xf numFmtId="0" fontId="14" fillId="0" borderId="30" xfId="0" applyFont="1" applyBorder="1"/>
    <xf numFmtId="9" fontId="37" fillId="15" borderId="170" xfId="0" applyNumberFormat="1" applyFont="1" applyFill="1" applyBorder="1" applyAlignment="1">
      <alignment horizontal="center" vertical="center" wrapText="1"/>
    </xf>
    <xf numFmtId="41" fontId="13" fillId="6" borderId="195" xfId="0" applyNumberFormat="1" applyFont="1" applyFill="1" applyBorder="1" applyAlignment="1">
      <alignment horizontal="center"/>
    </xf>
    <xf numFmtId="41" fontId="13" fillId="6" borderId="216" xfId="0" applyNumberFormat="1" applyFont="1" applyFill="1" applyBorder="1" applyAlignment="1">
      <alignment horizontal="center"/>
    </xf>
    <xf numFmtId="9" fontId="37" fillId="15" borderId="174" xfId="0" applyNumberFormat="1" applyFont="1" applyFill="1" applyBorder="1" applyAlignment="1">
      <alignment horizontal="center" vertical="center" wrapText="1"/>
    </xf>
    <xf numFmtId="41" fontId="13" fillId="6" borderId="197" xfId="0" applyNumberFormat="1" applyFont="1" applyFill="1" applyBorder="1" applyAlignment="1">
      <alignment horizontal="center"/>
    </xf>
    <xf numFmtId="41" fontId="13" fillId="6" borderId="198" xfId="0" applyNumberFormat="1" applyFont="1" applyFill="1" applyBorder="1" applyAlignment="1">
      <alignment horizontal="center"/>
    </xf>
    <xf numFmtId="41" fontId="13" fillId="6" borderId="217" xfId="0" applyNumberFormat="1" applyFont="1" applyFill="1" applyBorder="1" applyAlignment="1">
      <alignment horizontal="center"/>
    </xf>
    <xf numFmtId="0" fontId="14" fillId="9" borderId="199" xfId="0" applyFont="1" applyFill="1" applyBorder="1" applyAlignment="1">
      <alignment horizontal="center"/>
    </xf>
    <xf numFmtId="9" fontId="37" fillId="15" borderId="47" xfId="0" applyNumberFormat="1" applyFont="1" applyFill="1" applyBorder="1" applyAlignment="1">
      <alignment horizontal="center" vertical="center" wrapText="1"/>
    </xf>
    <xf numFmtId="41" fontId="13" fillId="6" borderId="218" xfId="0" applyNumberFormat="1" applyFont="1" applyFill="1" applyBorder="1" applyAlignment="1">
      <alignment horizontal="center"/>
    </xf>
    <xf numFmtId="41" fontId="13" fillId="6" borderId="79" xfId="0" applyNumberFormat="1" applyFont="1" applyFill="1" applyBorder="1" applyAlignment="1">
      <alignment horizontal="center"/>
    </xf>
    <xf numFmtId="41" fontId="13" fillId="6" borderId="219" xfId="0" applyNumberFormat="1" applyFont="1" applyFill="1" applyBorder="1" applyAlignment="1">
      <alignment horizontal="center"/>
    </xf>
    <xf numFmtId="0" fontId="14" fillId="9" borderId="96" xfId="0" applyFont="1" applyFill="1" applyBorder="1" applyAlignment="1">
      <alignment horizontal="center"/>
    </xf>
    <xf numFmtId="9" fontId="37" fillId="15" borderId="85" xfId="0" applyNumberFormat="1" applyFont="1" applyFill="1" applyBorder="1" applyAlignment="1">
      <alignment horizontal="center" vertical="center" wrapText="1"/>
    </xf>
    <xf numFmtId="0" fontId="14" fillId="9" borderId="161" xfId="0" applyFont="1" applyFill="1" applyBorder="1" applyAlignment="1">
      <alignment horizontal="center"/>
    </xf>
    <xf numFmtId="0" fontId="0" fillId="9" borderId="161" xfId="0" applyFill="1" applyBorder="1" applyAlignment="1">
      <alignment horizontal="center"/>
    </xf>
    <xf numFmtId="0" fontId="18" fillId="9" borderId="46" xfId="0" applyFont="1" applyFill="1" applyBorder="1" applyAlignment="1">
      <alignment horizontal="center"/>
    </xf>
    <xf numFmtId="10" fontId="6" fillId="15" borderId="212" xfId="0" applyNumberFormat="1" applyFont="1" applyFill="1" applyBorder="1" applyAlignment="1">
      <alignment horizontal="center" vertical="center" wrapText="1"/>
    </xf>
    <xf numFmtId="41" fontId="13" fillId="6" borderId="200" xfId="0" applyNumberFormat="1" applyFont="1" applyFill="1" applyBorder="1" applyAlignment="1">
      <alignment horizontal="center"/>
    </xf>
    <xf numFmtId="41" fontId="13" fillId="6" borderId="201" xfId="0" applyNumberFormat="1" applyFont="1" applyFill="1" applyBorder="1" applyAlignment="1">
      <alignment horizontal="center"/>
    </xf>
    <xf numFmtId="41" fontId="13" fillId="6" borderId="220" xfId="0" applyNumberFormat="1" applyFont="1" applyFill="1" applyBorder="1" applyAlignment="1">
      <alignment horizontal="center"/>
    </xf>
    <xf numFmtId="0" fontId="14" fillId="9" borderId="203" xfId="0" applyFont="1" applyFill="1" applyBorder="1" applyAlignment="1">
      <alignment horizontal="center"/>
    </xf>
    <xf numFmtId="10" fontId="6" fillId="15" borderId="213" xfId="0" applyNumberFormat="1" applyFont="1" applyFill="1" applyBorder="1" applyAlignment="1">
      <alignment horizontal="center" vertical="center" wrapText="1"/>
    </xf>
    <xf numFmtId="41" fontId="13" fillId="6" borderId="208" xfId="0" applyNumberFormat="1" applyFont="1" applyFill="1" applyBorder="1" applyAlignment="1">
      <alignment horizontal="center"/>
    </xf>
    <xf numFmtId="41" fontId="13" fillId="6" borderId="209" xfId="0" applyNumberFormat="1" applyFont="1" applyFill="1" applyBorder="1" applyAlignment="1">
      <alignment horizontal="center"/>
    </xf>
    <xf numFmtId="41" fontId="13" fillId="6" borderId="221" xfId="0" applyNumberFormat="1" applyFont="1" applyFill="1" applyBorder="1" applyAlignment="1">
      <alignment horizontal="center"/>
    </xf>
    <xf numFmtId="0" fontId="14" fillId="9" borderId="207" xfId="0" applyFont="1" applyFill="1" applyBorder="1" applyAlignment="1">
      <alignment horizontal="center"/>
    </xf>
    <xf numFmtId="0" fontId="14" fillId="9" borderId="89" xfId="0" applyFont="1" applyFill="1" applyBorder="1" applyAlignment="1">
      <alignment horizontal="center"/>
    </xf>
    <xf numFmtId="0" fontId="14" fillId="9" borderId="194" xfId="0" applyFont="1" applyFill="1" applyBorder="1" applyAlignment="1">
      <alignment horizontal="center"/>
    </xf>
    <xf numFmtId="0" fontId="18" fillId="9" borderId="66" xfId="0" applyFont="1" applyFill="1" applyBorder="1" applyAlignment="1">
      <alignment horizontal="center"/>
    </xf>
    <xf numFmtId="0" fontId="18" fillId="20" borderId="159" xfId="0" applyFont="1" applyFill="1" applyBorder="1" applyAlignment="1">
      <alignment horizontal="center"/>
    </xf>
    <xf numFmtId="0" fontId="14" fillId="6" borderId="195" xfId="0" applyFont="1" applyFill="1" applyBorder="1" applyAlignment="1">
      <alignment horizontal="center"/>
    </xf>
    <xf numFmtId="0" fontId="14" fillId="9" borderId="156" xfId="0" applyFont="1" applyFill="1" applyBorder="1" applyAlignment="1">
      <alignment horizontal="center"/>
    </xf>
    <xf numFmtId="0" fontId="2" fillId="15" borderId="215" xfId="0" applyFont="1" applyFill="1" applyBorder="1" applyAlignment="1">
      <alignment horizontal="center" vertical="center"/>
    </xf>
    <xf numFmtId="0" fontId="14" fillId="6" borderId="208" xfId="0" applyFont="1" applyFill="1" applyBorder="1" applyAlignment="1">
      <alignment horizontal="center"/>
    </xf>
    <xf numFmtId="0" fontId="14" fillId="6" borderId="209" xfId="0" applyFont="1" applyFill="1" applyBorder="1" applyAlignment="1">
      <alignment horizontal="center"/>
    </xf>
    <xf numFmtId="0" fontId="14" fillId="6" borderId="222" xfId="0" applyFont="1" applyFill="1" applyBorder="1" applyAlignment="1">
      <alignment horizontal="center"/>
    </xf>
    <xf numFmtId="0" fontId="18" fillId="20" borderId="87" xfId="0" applyFont="1" applyFill="1" applyBorder="1" applyAlignment="1">
      <alignment horizontal="center"/>
    </xf>
    <xf numFmtId="0" fontId="14" fillId="0" borderId="0" xfId="0" applyFont="1" applyAlignment="1">
      <alignment horizontal="left" vertical="top" wrapText="1"/>
    </xf>
    <xf numFmtId="14" fontId="14" fillId="0" borderId="176" xfId="0" applyNumberFormat="1" applyFont="1" applyBorder="1" applyProtection="1">
      <protection locked="0"/>
    </xf>
    <xf numFmtId="14" fontId="14" fillId="0" borderId="185" xfId="0" applyNumberFormat="1" applyFont="1" applyBorder="1" applyProtection="1">
      <protection locked="0"/>
    </xf>
    <xf numFmtId="42" fontId="14" fillId="6" borderId="291" xfId="0" applyNumberFormat="1" applyFont="1" applyFill="1" applyBorder="1" applyAlignment="1" applyProtection="1">
      <alignment horizontal="left" wrapText="1"/>
      <protection locked="0"/>
    </xf>
    <xf numFmtId="9" fontId="14" fillId="0" borderId="238" xfId="2" applyFont="1" applyFill="1" applyBorder="1" applyAlignment="1" applyProtection="1">
      <alignment horizontal="right" wrapText="1"/>
      <protection locked="0"/>
    </xf>
    <xf numFmtId="42" fontId="14" fillId="0" borderId="238" xfId="0" applyNumberFormat="1" applyFont="1" applyBorder="1" applyAlignment="1" applyProtection="1">
      <alignment horizontal="left" wrapText="1"/>
      <protection locked="0"/>
    </xf>
    <xf numFmtId="42" fontId="14" fillId="6" borderId="246" xfId="0" applyNumberFormat="1" applyFont="1" applyFill="1" applyBorder="1" applyAlignment="1" applyProtection="1">
      <alignment horizontal="left" wrapText="1"/>
      <protection locked="0"/>
    </xf>
    <xf numFmtId="44" fontId="14" fillId="0" borderId="114" xfId="1" applyFont="1" applyFill="1" applyBorder="1" applyProtection="1">
      <protection locked="0"/>
    </xf>
    <xf numFmtId="44" fontId="14" fillId="0" borderId="198" xfId="1" applyFont="1" applyFill="1" applyBorder="1" applyProtection="1">
      <protection locked="0"/>
    </xf>
    <xf numFmtId="44" fontId="14" fillId="0" borderId="304" xfId="1" applyFont="1" applyFill="1" applyBorder="1" applyProtection="1">
      <protection locked="0"/>
    </xf>
    <xf numFmtId="44" fontId="14" fillId="0" borderId="205" xfId="1" applyFont="1" applyFill="1" applyBorder="1" applyProtection="1">
      <protection locked="0"/>
    </xf>
    <xf numFmtId="44" fontId="14" fillId="0" borderId="332" xfId="1" applyFont="1" applyFill="1" applyBorder="1" applyProtection="1">
      <protection locked="0"/>
    </xf>
    <xf numFmtId="44" fontId="14" fillId="0" borderId="333" xfId="1" applyFont="1" applyFill="1" applyBorder="1" applyProtection="1">
      <protection locked="0"/>
    </xf>
    <xf numFmtId="0" fontId="5" fillId="0" borderId="0" xfId="0" applyFont="1" applyAlignment="1">
      <alignment vertical="center"/>
    </xf>
    <xf numFmtId="3" fontId="13" fillId="0" borderId="200" xfId="0" applyNumberFormat="1" applyFont="1" applyBorder="1" applyAlignment="1" applyProtection="1">
      <alignment vertical="center"/>
      <protection locked="0"/>
    </xf>
    <xf numFmtId="3" fontId="13" fillId="0" borderId="201" xfId="0" applyNumberFormat="1" applyFont="1" applyBorder="1" applyAlignment="1" applyProtection="1">
      <alignment vertical="center"/>
      <protection locked="0"/>
    </xf>
    <xf numFmtId="165" fontId="14" fillId="7" borderId="60" xfId="0" applyNumberFormat="1" applyFont="1" applyFill="1" applyBorder="1" applyProtection="1">
      <protection locked="0"/>
    </xf>
    <xf numFmtId="165" fontId="14" fillId="7" borderId="286" xfId="0" applyNumberFormat="1" applyFont="1" applyFill="1" applyBorder="1" applyProtection="1">
      <protection locked="0"/>
    </xf>
    <xf numFmtId="165" fontId="14" fillId="7" borderId="290" xfId="0" applyNumberFormat="1" applyFont="1" applyFill="1" applyBorder="1" applyProtection="1">
      <protection locked="0"/>
    </xf>
    <xf numFmtId="42" fontId="14" fillId="24" borderId="39" xfId="0" applyNumberFormat="1" applyFont="1" applyFill="1" applyBorder="1"/>
    <xf numFmtId="6" fontId="18" fillId="15" borderId="165" xfId="0" applyNumberFormat="1" applyFont="1" applyFill="1" applyBorder="1" applyAlignment="1">
      <alignment horizontal="center" vertical="center" wrapText="1"/>
    </xf>
    <xf numFmtId="6" fontId="18" fillId="15" borderId="107" xfId="0" applyNumberFormat="1" applyFont="1" applyFill="1" applyBorder="1" applyAlignment="1">
      <alignment horizontal="center" vertical="center" wrapText="1"/>
    </xf>
    <xf numFmtId="0" fontId="14" fillId="0" borderId="316" xfId="0" applyFont="1" applyBorder="1" applyAlignment="1" applyProtection="1">
      <alignment vertical="center"/>
      <protection locked="0"/>
    </xf>
    <xf numFmtId="169" fontId="14" fillId="0" borderId="316" xfId="0" applyNumberFormat="1" applyFont="1" applyBorder="1" applyProtection="1">
      <protection locked="0"/>
    </xf>
    <xf numFmtId="1" fontId="14" fillId="0" borderId="317" xfId="0" applyNumberFormat="1" applyFont="1" applyBorder="1" applyProtection="1">
      <protection locked="0"/>
    </xf>
    <xf numFmtId="0" fontId="14" fillId="0" borderId="317" xfId="0" applyFont="1" applyBorder="1" applyProtection="1">
      <protection locked="0"/>
    </xf>
    <xf numFmtId="0" fontId="14" fillId="0" borderId="393" xfId="0" applyFont="1" applyBorder="1" applyProtection="1">
      <protection locked="0"/>
    </xf>
    <xf numFmtId="0" fontId="14" fillId="0" borderId="391" xfId="0" applyFont="1" applyBorder="1" applyProtection="1">
      <protection locked="0"/>
    </xf>
    <xf numFmtId="0" fontId="14" fillId="0" borderId="392" xfId="0" applyFont="1" applyBorder="1" applyProtection="1">
      <protection locked="0"/>
    </xf>
    <xf numFmtId="0" fontId="5" fillId="0" borderId="0" xfId="0" applyFont="1" applyAlignment="1">
      <alignment horizontal="right"/>
    </xf>
    <xf numFmtId="42" fontId="21" fillId="6" borderId="298" xfId="0" applyNumberFormat="1" applyFont="1" applyFill="1" applyBorder="1" applyAlignment="1">
      <alignment vertical="center"/>
    </xf>
    <xf numFmtId="1" fontId="7" fillId="0" borderId="198" xfId="0" applyNumberFormat="1" applyFont="1" applyBorder="1" applyProtection="1">
      <protection locked="0"/>
    </xf>
    <xf numFmtId="9" fontId="7" fillId="8" borderId="370" xfId="0" applyNumberFormat="1" applyFont="1" applyFill="1" applyBorder="1" applyAlignment="1">
      <alignment vertical="center"/>
    </xf>
    <xf numFmtId="1" fontId="7" fillId="8" borderId="362" xfId="0" applyNumberFormat="1" applyFont="1" applyFill="1" applyBorder="1"/>
    <xf numFmtId="1" fontId="7" fillId="0" borderId="333" xfId="0" applyNumberFormat="1" applyFont="1" applyBorder="1" applyProtection="1">
      <protection locked="0"/>
    </xf>
    <xf numFmtId="0" fontId="14" fillId="0" borderId="103" xfId="0" applyFont="1" applyBorder="1" applyProtection="1">
      <protection locked="0"/>
    </xf>
    <xf numFmtId="0" fontId="14" fillId="9" borderId="196" xfId="0" applyFont="1" applyFill="1" applyBorder="1" applyAlignment="1">
      <alignment horizontal="center"/>
    </xf>
    <xf numFmtId="0" fontId="54" fillId="0" borderId="32" xfId="0" applyFont="1" applyBorder="1" applyAlignment="1">
      <alignment wrapText="1"/>
    </xf>
    <xf numFmtId="0" fontId="15" fillId="7" borderId="66" xfId="0" applyFont="1" applyFill="1" applyBorder="1" applyAlignment="1" applyProtection="1">
      <alignment horizontal="center"/>
      <protection locked="0"/>
    </xf>
    <xf numFmtId="0" fontId="74" fillId="0" borderId="0" xfId="0" applyFont="1"/>
    <xf numFmtId="42" fontId="0" fillId="0" borderId="0" xfId="0" applyNumberFormat="1"/>
    <xf numFmtId="0" fontId="0" fillId="0" borderId="10" xfId="0" applyBorder="1"/>
    <xf numFmtId="0" fontId="75" fillId="0" borderId="0" xfId="0" applyFont="1"/>
    <xf numFmtId="0" fontId="75" fillId="28" borderId="402" xfId="0" applyFont="1" applyFill="1" applyBorder="1" applyAlignment="1">
      <alignment vertical="center"/>
    </xf>
    <xf numFmtId="44" fontId="0" fillId="0" borderId="0" xfId="0" applyNumberFormat="1"/>
    <xf numFmtId="0" fontId="50" fillId="0" borderId="0" xfId="0" applyFont="1" applyAlignment="1">
      <alignment vertical="center" wrapText="1"/>
    </xf>
    <xf numFmtId="0" fontId="50" fillId="0" borderId="2" xfId="0" applyFont="1" applyBorder="1" applyAlignment="1">
      <alignment vertical="center" wrapText="1"/>
    </xf>
    <xf numFmtId="166" fontId="44" fillId="0" borderId="0" xfId="0" applyNumberFormat="1" applyFont="1"/>
    <xf numFmtId="10" fontId="50" fillId="7" borderId="328" xfId="0" applyNumberFormat="1" applyFont="1" applyFill="1" applyBorder="1" applyProtection="1">
      <protection locked="0"/>
    </xf>
    <xf numFmtId="0" fontId="50" fillId="0" borderId="0" xfId="0" applyFont="1" applyAlignment="1">
      <alignment vertical="center"/>
    </xf>
    <xf numFmtId="14" fontId="3" fillId="0" borderId="178" xfId="0" applyNumberFormat="1" applyFont="1" applyBorder="1" applyAlignment="1" applyProtection="1">
      <alignment horizontal="center"/>
      <protection locked="0"/>
    </xf>
    <xf numFmtId="0" fontId="0" fillId="6" borderId="107" xfId="0" applyFill="1" applyBorder="1" applyAlignment="1">
      <alignment horizontal="center"/>
    </xf>
    <xf numFmtId="0" fontId="0" fillId="6" borderId="164" xfId="0" applyFill="1" applyBorder="1" applyAlignment="1">
      <alignment horizontal="center"/>
    </xf>
    <xf numFmtId="9" fontId="18" fillId="15" borderId="115" xfId="0" applyNumberFormat="1" applyFont="1" applyFill="1" applyBorder="1" applyAlignment="1">
      <alignment horizontal="center" vertical="center" wrapText="1"/>
    </xf>
    <xf numFmtId="9" fontId="18" fillId="15" borderId="116" xfId="0" applyNumberFormat="1" applyFont="1" applyFill="1" applyBorder="1" applyAlignment="1">
      <alignment horizontal="center" vertical="center" wrapText="1"/>
    </xf>
    <xf numFmtId="0" fontId="3" fillId="6" borderId="199" xfId="0" applyFont="1" applyFill="1" applyBorder="1" applyAlignment="1">
      <alignment horizontal="center"/>
    </xf>
    <xf numFmtId="0" fontId="1" fillId="6" borderId="199" xfId="0" applyFont="1" applyFill="1" applyBorder="1" applyAlignment="1">
      <alignment horizontal="center"/>
    </xf>
    <xf numFmtId="0" fontId="1" fillId="6" borderId="207" xfId="0" applyFont="1" applyFill="1" applyBorder="1" applyAlignment="1">
      <alignment horizontal="center"/>
    </xf>
    <xf numFmtId="0" fontId="2" fillId="15" borderId="166" xfId="0" applyFont="1" applyFill="1" applyBorder="1"/>
    <xf numFmtId="0" fontId="13" fillId="0" borderId="303" xfId="0" applyFont="1" applyBorder="1" applyAlignment="1" applyProtection="1">
      <alignment horizontal="left"/>
      <protection locked="0"/>
    </xf>
    <xf numFmtId="0" fontId="0" fillId="0" borderId="303" xfId="0" applyBorder="1" applyAlignment="1" applyProtection="1">
      <alignment horizontal="left"/>
      <protection locked="0"/>
    </xf>
    <xf numFmtId="0" fontId="13" fillId="0" borderId="248" xfId="0" applyFont="1" applyBorder="1" applyAlignment="1" applyProtection="1">
      <alignment horizontal="left"/>
      <protection locked="0"/>
    </xf>
    <xf numFmtId="0" fontId="3" fillId="0" borderId="210" xfId="0" applyFont="1" applyBorder="1" applyAlignment="1" applyProtection="1">
      <alignment horizontal="center"/>
      <protection locked="0"/>
    </xf>
    <xf numFmtId="14" fontId="3" fillId="0" borderId="392" xfId="0" applyNumberFormat="1" applyFont="1" applyBorder="1" applyAlignment="1" applyProtection="1">
      <alignment horizontal="center"/>
      <protection locked="0"/>
    </xf>
    <xf numFmtId="0" fontId="18" fillId="15" borderId="82" xfId="0" applyFont="1" applyFill="1" applyBorder="1" applyAlignment="1">
      <alignment horizontal="left" vertical="center" wrapText="1"/>
    </xf>
    <xf numFmtId="0" fontId="18" fillId="15" borderId="154" xfId="0" applyFont="1" applyFill="1" applyBorder="1" applyAlignment="1">
      <alignment horizontal="center" vertical="center" wrapText="1"/>
    </xf>
    <xf numFmtId="0" fontId="14" fillId="0" borderId="295" xfId="0" applyFont="1" applyBorder="1" applyAlignment="1" applyProtection="1">
      <alignment horizontal="center"/>
      <protection locked="0"/>
    </xf>
    <xf numFmtId="0" fontId="14" fillId="0" borderId="296" xfId="0" applyFont="1" applyBorder="1" applyAlignment="1" applyProtection="1">
      <alignment horizontal="center"/>
      <protection locked="0"/>
    </xf>
    <xf numFmtId="0" fontId="0" fillId="0" borderId="295" xfId="0" applyBorder="1" applyAlignment="1" applyProtection="1">
      <alignment horizontal="center"/>
      <protection locked="0"/>
    </xf>
    <xf numFmtId="0" fontId="0" fillId="0" borderId="238" xfId="0" applyBorder="1" applyAlignment="1" applyProtection="1">
      <alignment horizontal="center"/>
      <protection locked="0"/>
    </xf>
    <xf numFmtId="0" fontId="0" fillId="0" borderId="296" xfId="0" applyBorder="1" applyAlignment="1" applyProtection="1">
      <alignment horizontal="center"/>
      <protection locked="0"/>
    </xf>
    <xf numFmtId="0" fontId="0" fillId="0" borderId="407" xfId="0" applyBorder="1" applyAlignment="1" applyProtection="1">
      <alignment horizontal="center"/>
      <protection locked="0"/>
    </xf>
    <xf numFmtId="0" fontId="0" fillId="0" borderId="274" xfId="0" applyBorder="1" applyAlignment="1" applyProtection="1">
      <alignment horizontal="center"/>
      <protection locked="0"/>
    </xf>
    <xf numFmtId="0" fontId="0" fillId="0" borderId="343" xfId="0" applyBorder="1" applyAlignment="1" applyProtection="1">
      <alignment horizontal="center"/>
      <protection locked="0"/>
    </xf>
    <xf numFmtId="0" fontId="0" fillId="0" borderId="408" xfId="0" applyBorder="1" applyAlignment="1" applyProtection="1">
      <alignment horizontal="center"/>
      <protection locked="0"/>
    </xf>
    <xf numFmtId="0" fontId="14" fillId="0" borderId="175" xfId="0" applyFont="1" applyBorder="1" applyAlignment="1" applyProtection="1">
      <alignment horizontal="center"/>
      <protection locked="0"/>
    </xf>
    <xf numFmtId="0" fontId="0" fillId="0" borderId="175" xfId="0" applyBorder="1" applyAlignment="1" applyProtection="1">
      <alignment horizontal="center"/>
      <protection locked="0"/>
    </xf>
    <xf numFmtId="0" fontId="0" fillId="0" borderId="409" xfId="0" applyBorder="1" applyAlignment="1" applyProtection="1">
      <alignment horizontal="center"/>
      <protection locked="0"/>
    </xf>
    <xf numFmtId="0" fontId="0" fillId="6" borderId="105" xfId="0" applyFill="1" applyBorder="1" applyAlignment="1">
      <alignment horizontal="center"/>
    </xf>
    <xf numFmtId="9" fontId="18" fillId="15" borderId="82" xfId="0" applyNumberFormat="1" applyFont="1" applyFill="1" applyBorder="1" applyAlignment="1">
      <alignment horizontal="center" vertical="center" wrapText="1"/>
    </xf>
    <xf numFmtId="0" fontId="14" fillId="0" borderId="237" xfId="0" applyFont="1" applyBorder="1" applyAlignment="1" applyProtection="1">
      <alignment horizontal="center"/>
      <protection locked="0"/>
    </xf>
    <xf numFmtId="0" fontId="0" fillId="0" borderId="237" xfId="0" applyBorder="1" applyAlignment="1" applyProtection="1">
      <alignment horizontal="center"/>
      <protection locked="0"/>
    </xf>
    <xf numFmtId="0" fontId="0" fillId="0" borderId="346" xfId="0" applyBorder="1" applyAlignment="1" applyProtection="1">
      <alignment horizontal="center"/>
      <protection locked="0"/>
    </xf>
    <xf numFmtId="0" fontId="5" fillId="6" borderId="77" xfId="0" applyFont="1" applyFill="1" applyBorder="1" applyAlignment="1">
      <alignment horizontal="center"/>
    </xf>
    <xf numFmtId="0" fontId="14" fillId="0" borderId="410" xfId="0" applyFont="1" applyBorder="1" applyAlignment="1" applyProtection="1">
      <alignment horizontal="center"/>
      <protection locked="0"/>
    </xf>
    <xf numFmtId="0" fontId="14" fillId="0" borderId="235" xfId="0" applyFont="1" applyBorder="1" applyAlignment="1" applyProtection="1">
      <alignment horizontal="center"/>
      <protection locked="0"/>
    </xf>
    <xf numFmtId="0" fontId="14" fillId="0" borderId="317" xfId="0" applyFont="1" applyBorder="1" applyAlignment="1" applyProtection="1">
      <alignment horizontal="center"/>
      <protection locked="0"/>
    </xf>
    <xf numFmtId="0" fontId="14" fillId="0" borderId="234" xfId="0" applyFont="1" applyBorder="1" applyAlignment="1" applyProtection="1">
      <alignment horizontal="center"/>
      <protection locked="0"/>
    </xf>
    <xf numFmtId="0" fontId="14" fillId="0" borderId="411" xfId="0" applyFont="1" applyBorder="1" applyAlignment="1" applyProtection="1">
      <alignment horizontal="center"/>
      <protection locked="0"/>
    </xf>
    <xf numFmtId="0" fontId="3" fillId="6" borderId="385" xfId="0" applyFont="1" applyFill="1" applyBorder="1" applyAlignment="1">
      <alignment horizontal="center"/>
    </xf>
    <xf numFmtId="9" fontId="38" fillId="15" borderId="90" xfId="0" applyNumberFormat="1" applyFont="1" applyFill="1" applyBorder="1" applyAlignment="1">
      <alignment horizontal="center" vertical="center"/>
    </xf>
    <xf numFmtId="9" fontId="38" fillId="15" borderId="405" xfId="0" applyNumberFormat="1" applyFont="1" applyFill="1" applyBorder="1" applyAlignment="1">
      <alignment horizontal="center" vertical="center"/>
    </xf>
    <xf numFmtId="0" fontId="3" fillId="0" borderId="370" xfId="0" applyFont="1" applyBorder="1"/>
    <xf numFmtId="0" fontId="3" fillId="0" borderId="2" xfId="0" applyFont="1" applyBorder="1"/>
    <xf numFmtId="0" fontId="0" fillId="0" borderId="370" xfId="0" applyBorder="1"/>
    <xf numFmtId="0" fontId="3" fillId="0" borderId="159" xfId="0" applyFont="1" applyBorder="1"/>
    <xf numFmtId="0" fontId="14" fillId="29" borderId="0" xfId="0" applyFont="1" applyFill="1"/>
    <xf numFmtId="42" fontId="15" fillId="6" borderId="105" xfId="0" applyNumberFormat="1" applyFont="1" applyFill="1" applyBorder="1" applyAlignment="1">
      <alignment horizontal="right"/>
    </xf>
    <xf numFmtId="166" fontId="40" fillId="15" borderId="165" xfId="0" applyNumberFormat="1" applyFont="1" applyFill="1" applyBorder="1" applyAlignment="1">
      <alignment horizontal="center" vertical="center" wrapText="1"/>
    </xf>
    <xf numFmtId="42" fontId="14" fillId="0" borderId="196" xfId="0" applyNumberFormat="1" applyFont="1" applyBorder="1" applyAlignment="1" applyProtection="1">
      <alignment horizontal="right"/>
      <protection locked="0"/>
    </xf>
    <xf numFmtId="42" fontId="14" fillId="0" borderId="199" xfId="0" applyNumberFormat="1" applyFont="1" applyBorder="1" applyAlignment="1" applyProtection="1">
      <alignment horizontal="right"/>
      <protection locked="0"/>
    </xf>
    <xf numFmtId="42" fontId="14" fillId="0" borderId="330" xfId="0" applyNumberFormat="1" applyFont="1" applyBorder="1" applyAlignment="1" applyProtection="1">
      <alignment horizontal="right"/>
      <protection locked="0"/>
    </xf>
    <xf numFmtId="42" fontId="15" fillId="6" borderId="105" xfId="0" applyNumberFormat="1" applyFont="1" applyFill="1" applyBorder="1"/>
    <xf numFmtId="0" fontId="18" fillId="15" borderId="165" xfId="0" applyFont="1" applyFill="1" applyBorder="1" applyAlignment="1">
      <alignment horizontal="center" vertical="center" wrapText="1"/>
    </xf>
    <xf numFmtId="42" fontId="14" fillId="0" borderId="348" xfId="0" applyNumberFormat="1" applyFont="1" applyBorder="1" applyAlignment="1" applyProtection="1">
      <alignment horizontal="right"/>
      <protection locked="0"/>
    </xf>
    <xf numFmtId="42" fontId="14" fillId="0" borderId="245" xfId="0" applyNumberFormat="1" applyFont="1" applyBorder="1" applyAlignment="1" applyProtection="1">
      <alignment horizontal="right"/>
      <protection locked="0"/>
    </xf>
    <xf numFmtId="42" fontId="15" fillId="6" borderId="164" xfId="0" applyNumberFormat="1" applyFont="1" applyFill="1" applyBorder="1" applyAlignment="1">
      <alignment horizontal="right"/>
    </xf>
    <xf numFmtId="0" fontId="40" fillId="6" borderId="415" xfId="0" applyFont="1" applyFill="1" applyBorder="1" applyAlignment="1">
      <alignment horizontal="center" vertical="center" wrapText="1"/>
    </xf>
    <xf numFmtId="0" fontId="40" fillId="6" borderId="416" xfId="0" applyFont="1" applyFill="1" applyBorder="1" applyAlignment="1">
      <alignment horizontal="center" vertical="center" wrapText="1"/>
    </xf>
    <xf numFmtId="0" fontId="40" fillId="6" borderId="417" xfId="0" applyFont="1" applyFill="1" applyBorder="1" applyAlignment="1">
      <alignment horizontal="center" vertical="center" wrapText="1"/>
    </xf>
    <xf numFmtId="166" fontId="40" fillId="6" borderId="415" xfId="0" applyNumberFormat="1" applyFont="1" applyFill="1" applyBorder="1" applyAlignment="1">
      <alignment horizontal="center" wrapText="1"/>
    </xf>
    <xf numFmtId="166" fontId="40" fillId="6" borderId="416" xfId="0" applyNumberFormat="1" applyFont="1" applyFill="1" applyBorder="1" applyAlignment="1">
      <alignment horizontal="center" wrapText="1"/>
    </xf>
    <xf numFmtId="166" fontId="40" fillId="6" borderId="417" xfId="0" applyNumberFormat="1" applyFont="1" applyFill="1" applyBorder="1" applyAlignment="1">
      <alignment horizontal="center" wrapText="1"/>
    </xf>
    <xf numFmtId="0" fontId="38" fillId="0" borderId="418" xfId="0" applyFont="1" applyBorder="1" applyAlignment="1">
      <alignment vertical="center"/>
    </xf>
    <xf numFmtId="0" fontId="38" fillId="0" borderId="418" xfId="0" applyFont="1" applyBorder="1" applyAlignment="1">
      <alignment horizontal="left" vertical="center"/>
    </xf>
    <xf numFmtId="0" fontId="60" fillId="0" borderId="0" xfId="0" applyFont="1" applyAlignment="1">
      <alignment vertical="center"/>
    </xf>
    <xf numFmtId="0" fontId="38" fillId="0" borderId="420" xfId="0" applyFont="1" applyBorder="1" applyAlignment="1">
      <alignment vertical="center"/>
    </xf>
    <xf numFmtId="0" fontId="61" fillId="0" borderId="0" xfId="0" applyFont="1" applyAlignment="1">
      <alignment horizontal="left" vertical="center"/>
    </xf>
    <xf numFmtId="0" fontId="39" fillId="0" borderId="0" xfId="0" applyFont="1"/>
    <xf numFmtId="0" fontId="39" fillId="0" borderId="119" xfId="0" applyFont="1" applyBorder="1"/>
    <xf numFmtId="0" fontId="39" fillId="0" borderId="0" xfId="0" applyFont="1" applyProtection="1">
      <protection locked="0"/>
    </xf>
    <xf numFmtId="44" fontId="0" fillId="0" borderId="0" xfId="1" applyFont="1" applyFill="1" applyProtection="1">
      <protection locked="0"/>
    </xf>
    <xf numFmtId="6" fontId="38" fillId="8" borderId="159" xfId="0" applyNumberFormat="1" applyFont="1" applyFill="1" applyBorder="1" applyAlignment="1">
      <alignment horizontal="right" vertical="center"/>
    </xf>
    <xf numFmtId="0" fontId="40" fillId="15" borderId="164" xfId="0" applyFont="1" applyFill="1" applyBorder="1" applyAlignment="1">
      <alignment horizontal="center" wrapText="1"/>
    </xf>
    <xf numFmtId="0" fontId="18" fillId="15" borderId="164" xfId="0" applyFont="1" applyFill="1" applyBorder="1" applyAlignment="1">
      <alignment horizontal="center" wrapText="1"/>
    </xf>
    <xf numFmtId="0" fontId="18" fillId="15" borderId="165" xfId="0" applyFont="1" applyFill="1" applyBorder="1" applyAlignment="1">
      <alignment wrapText="1"/>
    </xf>
    <xf numFmtId="166" fontId="14" fillId="0" borderId="316" xfId="0" applyNumberFormat="1" applyFont="1" applyBorder="1" applyProtection="1">
      <protection locked="0"/>
    </xf>
    <xf numFmtId="14" fontId="14" fillId="0" borderId="393" xfId="0" applyNumberFormat="1" applyFont="1" applyBorder="1" applyProtection="1">
      <protection locked="0"/>
    </xf>
    <xf numFmtId="14" fontId="14" fillId="0" borderId="431" xfId="0" applyNumberFormat="1" applyFont="1" applyBorder="1" applyProtection="1">
      <protection locked="0"/>
    </xf>
    <xf numFmtId="166" fontId="14" fillId="0" borderId="432" xfId="0" applyNumberFormat="1" applyFont="1" applyBorder="1" applyAlignment="1" applyProtection="1">
      <alignment wrapText="1"/>
      <protection locked="0"/>
    </xf>
    <xf numFmtId="166" fontId="14" fillId="0" borderId="433" xfId="0" applyNumberFormat="1" applyFont="1" applyBorder="1" applyAlignment="1" applyProtection="1">
      <alignment wrapText="1"/>
      <protection locked="0"/>
    </xf>
    <xf numFmtId="0" fontId="14" fillId="0" borderId="434" xfId="0" applyFont="1" applyBorder="1" applyProtection="1">
      <protection locked="0"/>
    </xf>
    <xf numFmtId="170" fontId="14" fillId="0" borderId="435" xfId="0" applyNumberFormat="1" applyFont="1" applyBorder="1" applyProtection="1">
      <protection locked="0"/>
    </xf>
    <xf numFmtId="0" fontId="14" fillId="0" borderId="436" xfId="0" applyFont="1" applyBorder="1" applyProtection="1">
      <protection locked="0"/>
    </xf>
    <xf numFmtId="42" fontId="21" fillId="6" borderId="170" xfId="0" applyNumberFormat="1" applyFont="1" applyFill="1" applyBorder="1" applyAlignment="1">
      <alignment vertical="center"/>
    </xf>
    <xf numFmtId="0" fontId="13" fillId="6" borderId="316" xfId="0" applyFont="1" applyFill="1" applyBorder="1" applyAlignment="1">
      <alignment horizontal="left"/>
    </xf>
    <xf numFmtId="0" fontId="13" fillId="6" borderId="174" xfId="0" applyFont="1" applyFill="1" applyBorder="1" applyAlignment="1">
      <alignment horizontal="left"/>
    </xf>
    <xf numFmtId="0" fontId="0" fillId="6" borderId="174" xfId="0" applyFill="1" applyBorder="1" applyAlignment="1">
      <alignment horizontal="left"/>
    </xf>
    <xf numFmtId="0" fontId="0" fillId="6" borderId="179" xfId="0" applyFill="1" applyBorder="1" applyAlignment="1">
      <alignment horizontal="left"/>
    </xf>
    <xf numFmtId="42" fontId="7" fillId="0" borderId="440" xfId="0" applyNumberFormat="1" applyFont="1" applyBorder="1" applyProtection="1">
      <protection locked="0"/>
    </xf>
    <xf numFmtId="42" fontId="7" fillId="8" borderId="198" xfId="0" applyNumberFormat="1" applyFont="1" applyFill="1" applyBorder="1" applyProtection="1">
      <protection locked="0"/>
    </xf>
    <xf numFmtId="42" fontId="7" fillId="8" borderId="191" xfId="0" applyNumberFormat="1" applyFont="1" applyFill="1" applyBorder="1" applyProtection="1">
      <protection locked="0"/>
    </xf>
    <xf numFmtId="0" fontId="18" fillId="30" borderId="0" xfId="0" applyFont="1" applyFill="1" applyAlignment="1">
      <alignment vertical="center"/>
    </xf>
    <xf numFmtId="0" fontId="14" fillId="30" borderId="0" xfId="0" applyFont="1" applyFill="1"/>
    <xf numFmtId="0" fontId="14" fillId="0" borderId="14" xfId="0" applyFont="1" applyBorder="1" applyAlignment="1">
      <alignment horizontal="right" vertical="center"/>
    </xf>
    <xf numFmtId="0" fontId="14" fillId="0" borderId="4" xfId="0" applyFont="1" applyBorder="1" applyAlignment="1" applyProtection="1">
      <alignment horizontal="left"/>
      <protection locked="0"/>
    </xf>
    <xf numFmtId="0" fontId="14" fillId="0" borderId="4" xfId="0" applyFont="1" applyBorder="1" applyProtection="1">
      <protection locked="0"/>
    </xf>
    <xf numFmtId="9" fontId="18" fillId="15" borderId="100" xfId="0" applyNumberFormat="1" applyFont="1" applyFill="1" applyBorder="1" applyAlignment="1">
      <alignment horizontal="center" vertical="center" wrapText="1"/>
    </xf>
    <xf numFmtId="44" fontId="21" fillId="0" borderId="301" xfId="0" applyNumberFormat="1" applyFont="1" applyBorder="1" applyAlignment="1" applyProtection="1">
      <alignment vertical="center"/>
      <protection locked="0"/>
    </xf>
    <xf numFmtId="44" fontId="21" fillId="0" borderId="178" xfId="0" applyNumberFormat="1" applyFont="1" applyBorder="1" applyAlignment="1" applyProtection="1">
      <alignment vertical="center"/>
      <protection locked="0"/>
    </xf>
    <xf numFmtId="3" fontId="13" fillId="0" borderId="0" xfId="0" applyNumberFormat="1" applyFont="1" applyAlignment="1">
      <alignment horizontal="left"/>
    </xf>
    <xf numFmtId="0" fontId="15" fillId="0" borderId="0" xfId="0" applyFont="1" applyAlignment="1">
      <alignment horizontal="center" vertical="center" wrapText="1"/>
    </xf>
    <xf numFmtId="0" fontId="14" fillId="15" borderId="113" xfId="0" applyFont="1" applyFill="1" applyBorder="1" applyAlignment="1">
      <alignment wrapText="1"/>
    </xf>
    <xf numFmtId="0" fontId="35" fillId="0" borderId="0" xfId="0" applyFont="1" applyAlignment="1">
      <alignment horizontal="right" vertical="center"/>
    </xf>
    <xf numFmtId="0" fontId="35" fillId="0" borderId="2" xfId="0" applyFont="1" applyBorder="1" applyAlignment="1">
      <alignment horizontal="right" vertical="center"/>
    </xf>
    <xf numFmtId="0" fontId="14" fillId="0" borderId="162" xfId="0" applyFont="1" applyBorder="1" applyProtection="1">
      <protection locked="0"/>
    </xf>
    <xf numFmtId="0" fontId="14" fillId="0" borderId="16" xfId="0" applyFont="1" applyBorder="1" applyProtection="1">
      <protection locked="0"/>
    </xf>
    <xf numFmtId="0" fontId="22" fillId="5" borderId="430" xfId="0" applyFont="1" applyFill="1" applyBorder="1" applyProtection="1">
      <protection locked="0"/>
    </xf>
    <xf numFmtId="0" fontId="22" fillId="5" borderId="437" xfId="0" applyFont="1" applyFill="1" applyBorder="1" applyProtection="1">
      <protection locked="0"/>
    </xf>
    <xf numFmtId="0" fontId="14" fillId="0" borderId="437" xfId="0" applyFont="1" applyBorder="1" applyProtection="1">
      <protection locked="0"/>
    </xf>
    <xf numFmtId="0" fontId="0" fillId="5" borderId="438" xfId="0" applyFill="1" applyBorder="1" applyProtection="1">
      <protection locked="0"/>
    </xf>
    <xf numFmtId="0" fontId="0" fillId="5" borderId="179" xfId="0" applyFill="1" applyBorder="1" applyProtection="1">
      <protection locked="0"/>
    </xf>
    <xf numFmtId="0" fontId="0" fillId="5" borderId="206" xfId="0" applyFill="1" applyBorder="1" applyProtection="1">
      <protection locked="0"/>
    </xf>
    <xf numFmtId="0" fontId="14" fillId="0" borderId="206" xfId="0" applyFont="1" applyBorder="1" applyProtection="1">
      <protection locked="0"/>
    </xf>
    <xf numFmtId="0" fontId="0" fillId="5" borderId="353" xfId="0" applyFill="1" applyBorder="1" applyProtection="1">
      <protection locked="0"/>
    </xf>
    <xf numFmtId="0" fontId="0" fillId="5" borderId="174" xfId="0" applyFill="1" applyBorder="1" applyProtection="1">
      <protection locked="0"/>
    </xf>
    <xf numFmtId="0" fontId="0" fillId="5" borderId="191" xfId="0" applyFill="1" applyBorder="1" applyProtection="1">
      <protection locked="0"/>
    </xf>
    <xf numFmtId="0" fontId="0" fillId="5" borderId="193" xfId="0" applyFill="1" applyBorder="1" applyProtection="1">
      <protection locked="0"/>
    </xf>
    <xf numFmtId="10" fontId="50" fillId="7" borderId="324" xfId="0" applyNumberFormat="1" applyFont="1" applyFill="1" applyBorder="1" applyProtection="1">
      <protection locked="0"/>
    </xf>
    <xf numFmtId="167" fontId="0" fillId="0" borderId="0" xfId="0" applyNumberFormat="1" applyProtection="1">
      <protection locked="0"/>
    </xf>
    <xf numFmtId="42" fontId="40" fillId="6" borderId="135" xfId="0" applyNumberFormat="1" applyFont="1" applyFill="1" applyBorder="1" applyAlignment="1">
      <alignment vertical="center"/>
    </xf>
    <xf numFmtId="42" fontId="40" fillId="6" borderId="136" xfId="0" applyNumberFormat="1" applyFont="1" applyFill="1" applyBorder="1" applyAlignment="1">
      <alignment vertical="center"/>
    </xf>
    <xf numFmtId="42" fontId="40" fillId="6" borderId="108" xfId="0" applyNumberFormat="1" applyFont="1" applyFill="1" applyBorder="1" applyAlignment="1">
      <alignment vertical="center"/>
    </xf>
    <xf numFmtId="42" fontId="38" fillId="6" borderId="273" xfId="0" applyNumberFormat="1" applyFont="1" applyFill="1" applyBorder="1" applyAlignment="1">
      <alignment horizontal="right" vertical="center"/>
    </xf>
    <xf numFmtId="42" fontId="38" fillId="6" borderId="274" xfId="0" applyNumberFormat="1" applyFont="1" applyFill="1" applyBorder="1" applyAlignment="1">
      <alignment horizontal="right" vertical="center"/>
    </xf>
    <xf numFmtId="42" fontId="38" fillId="6" borderId="269" xfId="0" applyNumberFormat="1" applyFont="1" applyFill="1" applyBorder="1" applyAlignment="1">
      <alignment horizontal="right" vertical="center"/>
    </xf>
    <xf numFmtId="42" fontId="38" fillId="0" borderId="255" xfId="0" applyNumberFormat="1" applyFont="1" applyBorder="1" applyAlignment="1" applyProtection="1">
      <alignment horizontal="right" vertical="center"/>
      <protection locked="0"/>
    </xf>
    <xf numFmtId="42" fontId="38" fillId="0" borderId="256" xfId="0" applyNumberFormat="1" applyFont="1" applyBorder="1" applyAlignment="1" applyProtection="1">
      <alignment horizontal="right" vertical="center"/>
      <protection locked="0"/>
    </xf>
    <xf numFmtId="42" fontId="38" fillId="0" borderId="257" xfId="0" applyNumberFormat="1" applyFont="1" applyBorder="1" applyAlignment="1" applyProtection="1">
      <alignment vertical="center"/>
      <protection locked="0"/>
    </xf>
    <xf numFmtId="42" fontId="38" fillId="0" borderId="260" xfId="0" applyNumberFormat="1" applyFont="1" applyBorder="1" applyAlignment="1" applyProtection="1">
      <alignment horizontal="right" vertical="center"/>
      <protection locked="0"/>
    </xf>
    <xf numFmtId="42" fontId="38" fillId="0" borderId="261"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vertical="center"/>
      <protection locked="0"/>
    </xf>
    <xf numFmtId="42" fontId="38" fillId="0" borderId="267" xfId="0" applyNumberFormat="1" applyFont="1" applyBorder="1" applyAlignment="1" applyProtection="1">
      <alignment horizontal="right" vertical="center"/>
      <protection locked="0"/>
    </xf>
    <xf numFmtId="42" fontId="38" fillId="0" borderId="268" xfId="0" applyNumberFormat="1" applyFont="1" applyBorder="1" applyAlignment="1" applyProtection="1">
      <alignment horizontal="right" vertical="center"/>
      <protection locked="0"/>
    </xf>
    <xf numFmtId="42" fontId="38" fillId="0" borderId="269" xfId="0" applyNumberFormat="1" applyFont="1" applyBorder="1" applyAlignment="1" applyProtection="1">
      <alignment vertical="center"/>
      <protection locked="0"/>
    </xf>
    <xf numFmtId="42" fontId="38" fillId="6" borderId="293" xfId="0" applyNumberFormat="1" applyFont="1" applyFill="1" applyBorder="1" applyAlignment="1">
      <alignment horizontal="right" vertical="center"/>
    </xf>
    <xf numFmtId="42" fontId="38" fillId="0" borderId="281" xfId="0" applyNumberFormat="1" applyFont="1" applyBorder="1" applyAlignment="1" applyProtection="1">
      <alignment vertical="center"/>
      <protection locked="0"/>
    </xf>
    <xf numFmtId="42" fontId="38" fillId="0" borderId="282" xfId="0" applyNumberFormat="1" applyFont="1" applyBorder="1" applyAlignment="1" applyProtection="1">
      <alignment vertical="center"/>
      <protection locked="0"/>
    </xf>
    <xf numFmtId="42" fontId="38" fillId="6" borderId="346" xfId="0" applyNumberFormat="1" applyFont="1" applyFill="1" applyBorder="1" applyAlignment="1">
      <alignment horizontal="right" vertical="center"/>
    </xf>
    <xf numFmtId="42" fontId="38" fillId="0" borderId="394" xfId="0" applyNumberFormat="1" applyFont="1" applyBorder="1" applyAlignment="1" applyProtection="1">
      <alignment vertical="center"/>
      <protection locked="0"/>
    </xf>
    <xf numFmtId="42" fontId="38" fillId="0" borderId="395" xfId="0" applyNumberFormat="1" applyFont="1" applyBorder="1" applyAlignment="1" applyProtection="1">
      <alignment vertical="center"/>
      <protection locked="0"/>
    </xf>
    <xf numFmtId="42" fontId="58" fillId="6" borderId="427" xfId="0" applyNumberFormat="1" applyFont="1" applyFill="1" applyBorder="1" applyAlignment="1">
      <alignment horizontal="right" vertical="center"/>
    </xf>
    <xf numFmtId="42" fontId="38" fillId="6" borderId="426" xfId="0" applyNumberFormat="1" applyFont="1" applyFill="1" applyBorder="1" applyAlignment="1">
      <alignment horizontal="right" vertical="center"/>
    </xf>
    <xf numFmtId="42" fontId="38" fillId="6" borderId="280" xfId="0" applyNumberFormat="1" applyFont="1" applyFill="1" applyBorder="1" applyAlignment="1">
      <alignment vertical="center"/>
    </xf>
    <xf numFmtId="42" fontId="40" fillId="6" borderId="182" xfId="0" applyNumberFormat="1" applyFont="1" applyFill="1" applyBorder="1" applyAlignment="1">
      <alignment vertical="center"/>
    </xf>
    <xf numFmtId="42" fontId="38" fillId="6" borderId="283" xfId="0" applyNumberFormat="1" applyFont="1" applyFill="1" applyBorder="1" applyAlignment="1">
      <alignment vertical="center"/>
    </xf>
    <xf numFmtId="42" fontId="38" fillId="0" borderId="284" xfId="0" applyNumberFormat="1" applyFont="1" applyBorder="1" applyAlignment="1" applyProtection="1">
      <alignment vertical="center"/>
      <protection locked="0"/>
    </xf>
    <xf numFmtId="42" fontId="38" fillId="0" borderId="285" xfId="0" applyNumberFormat="1" applyFont="1" applyBorder="1" applyAlignment="1" applyProtection="1">
      <alignment vertical="center"/>
      <protection locked="0"/>
    </xf>
    <xf numFmtId="42" fontId="38" fillId="0" borderId="283" xfId="0" applyNumberFormat="1" applyFont="1" applyBorder="1" applyAlignment="1" applyProtection="1">
      <alignment vertical="center"/>
      <protection locked="0"/>
    </xf>
    <xf numFmtId="42" fontId="40" fillId="6" borderId="286" xfId="0" applyNumberFormat="1" applyFont="1" applyFill="1" applyBorder="1" applyAlignment="1">
      <alignment vertical="center"/>
    </xf>
    <xf numFmtId="42" fontId="38" fillId="0" borderId="287" xfId="0" applyNumberFormat="1" applyFont="1" applyBorder="1" applyAlignment="1" applyProtection="1">
      <alignment vertical="center"/>
      <protection locked="0"/>
    </xf>
    <xf numFmtId="42" fontId="38" fillId="0" borderId="288" xfId="0" applyNumberFormat="1" applyFont="1" applyBorder="1" applyAlignment="1" applyProtection="1">
      <alignment vertical="center"/>
      <protection locked="0"/>
    </xf>
    <xf numFmtId="42" fontId="38" fillId="0" borderId="289" xfId="0" applyNumberFormat="1" applyFont="1" applyBorder="1" applyAlignment="1" applyProtection="1">
      <alignment vertical="center"/>
      <protection locked="0"/>
    </xf>
    <xf numFmtId="42" fontId="40" fillId="6" borderId="149" xfId="0" applyNumberFormat="1" applyFont="1" applyFill="1" applyBorder="1" applyAlignment="1">
      <alignment vertical="center"/>
    </xf>
    <xf numFmtId="42" fontId="38" fillId="6" borderId="144" xfId="0" applyNumberFormat="1" applyFont="1" applyFill="1" applyBorder="1" applyAlignment="1">
      <alignment horizontal="right" vertical="center"/>
    </xf>
    <xf numFmtId="42" fontId="38" fillId="6" borderId="145" xfId="0" applyNumberFormat="1" applyFont="1" applyFill="1" applyBorder="1" applyAlignment="1">
      <alignment horizontal="right" vertical="center"/>
    </xf>
    <xf numFmtId="42" fontId="38" fillId="6" borderId="146" xfId="0" applyNumberFormat="1" applyFont="1" applyFill="1" applyBorder="1" applyAlignment="1">
      <alignment horizontal="right" vertical="center"/>
    </xf>
    <xf numFmtId="42" fontId="38" fillId="6" borderId="135" xfId="0" applyNumberFormat="1" applyFont="1" applyFill="1" applyBorder="1" applyAlignment="1">
      <alignment horizontal="right" vertical="center"/>
    </xf>
    <xf numFmtId="42" fontId="38" fillId="6" borderId="136" xfId="0" applyNumberFormat="1" applyFont="1" applyFill="1" applyBorder="1" applyAlignment="1">
      <alignment horizontal="right" vertical="center"/>
    </xf>
    <xf numFmtId="42" fontId="38" fillId="6" borderId="108" xfId="0" applyNumberFormat="1" applyFont="1" applyFill="1" applyBorder="1" applyAlignment="1">
      <alignment horizontal="right" vertical="center"/>
    </xf>
    <xf numFmtId="42" fontId="38" fillId="0" borderId="245" xfId="0" applyNumberFormat="1" applyFont="1" applyBorder="1" applyAlignment="1" applyProtection="1">
      <alignment horizontal="right" vertical="center"/>
      <protection locked="0"/>
    </xf>
    <xf numFmtId="42" fontId="38" fillId="6" borderId="396" xfId="0" applyNumberFormat="1" applyFont="1" applyFill="1" applyBorder="1" applyAlignment="1">
      <alignment horizontal="right" vertical="center"/>
    </xf>
    <xf numFmtId="42" fontId="38" fillId="6" borderId="397" xfId="0" applyNumberFormat="1" applyFont="1" applyFill="1" applyBorder="1" applyAlignment="1">
      <alignment horizontal="right" vertical="center"/>
    </xf>
    <xf numFmtId="42" fontId="38" fillId="6" borderId="36" xfId="0" applyNumberFormat="1" applyFont="1" applyFill="1" applyBorder="1" applyAlignment="1">
      <alignment horizontal="right" vertical="center"/>
    </xf>
    <xf numFmtId="42" fontId="38" fillId="0" borderId="398" xfId="0" applyNumberFormat="1" applyFont="1" applyBorder="1" applyAlignment="1" applyProtection="1">
      <alignment horizontal="right" vertical="center"/>
      <protection locked="0"/>
    </xf>
    <xf numFmtId="42" fontId="38" fillId="0" borderId="399" xfId="0" applyNumberFormat="1" applyFont="1" applyBorder="1" applyAlignment="1" applyProtection="1">
      <alignment horizontal="right" vertical="center"/>
      <protection locked="0"/>
    </xf>
    <xf numFmtId="42" fontId="38" fillId="0" borderId="400" xfId="0" applyNumberFormat="1" applyFont="1" applyBorder="1" applyAlignment="1" applyProtection="1">
      <alignment horizontal="right" vertical="center"/>
      <protection locked="0"/>
    </xf>
    <xf numFmtId="42" fontId="38" fillId="6" borderId="132" xfId="0" applyNumberFormat="1" applyFont="1" applyFill="1" applyBorder="1" applyAlignment="1">
      <alignment horizontal="right" vertical="center"/>
    </xf>
    <xf numFmtId="42" fontId="38" fillId="6" borderId="133" xfId="0" applyNumberFormat="1" applyFont="1" applyFill="1" applyBorder="1" applyAlignment="1">
      <alignment horizontal="right" vertical="center"/>
    </xf>
    <xf numFmtId="42" fontId="38" fillId="6" borderId="134" xfId="0" applyNumberFormat="1" applyFont="1" applyFill="1" applyBorder="1" applyAlignment="1">
      <alignment horizontal="right" vertical="center"/>
    </xf>
    <xf numFmtId="42" fontId="38" fillId="6" borderId="270" xfId="0" applyNumberFormat="1" applyFont="1" applyFill="1" applyBorder="1" applyAlignment="1">
      <alignment horizontal="right" vertical="center"/>
    </xf>
    <xf numFmtId="42" fontId="38" fillId="6" borderId="271" xfId="0" applyNumberFormat="1" applyFont="1" applyFill="1" applyBorder="1" applyAlignment="1">
      <alignment horizontal="right" vertical="center"/>
    </xf>
    <xf numFmtId="42" fontId="38" fillId="6" borderId="272" xfId="0" applyNumberFormat="1" applyFont="1" applyFill="1" applyBorder="1" applyAlignment="1">
      <alignment horizontal="right" vertical="center"/>
    </xf>
    <xf numFmtId="42" fontId="38" fillId="0" borderId="193" xfId="0" applyNumberFormat="1" applyFont="1" applyBorder="1" applyAlignment="1" applyProtection="1">
      <alignment vertical="center"/>
      <protection locked="0"/>
    </xf>
    <xf numFmtId="42" fontId="38" fillId="0" borderId="275" xfId="0" applyNumberFormat="1" applyFont="1" applyBorder="1" applyAlignment="1" applyProtection="1">
      <alignment horizontal="right" vertical="center"/>
      <protection locked="0"/>
    </xf>
    <xf numFmtId="42" fontId="38" fillId="0" borderId="276" xfId="0" applyNumberFormat="1" applyFont="1" applyBorder="1" applyAlignment="1" applyProtection="1">
      <alignment horizontal="right" vertical="center"/>
      <protection locked="0"/>
    </xf>
    <xf numFmtId="42" fontId="38" fillId="0" borderId="252" xfId="0" applyNumberFormat="1" applyFont="1" applyBorder="1" applyAlignment="1" applyProtection="1">
      <alignment vertical="center"/>
      <protection locked="0"/>
    </xf>
    <xf numFmtId="42" fontId="38" fillId="6" borderId="123" xfId="0" applyNumberFormat="1" applyFont="1" applyFill="1" applyBorder="1" applyAlignment="1">
      <alignment horizontal="right" vertical="center"/>
    </xf>
    <xf numFmtId="42" fontId="38" fillId="6" borderId="124" xfId="0" applyNumberFormat="1" applyFont="1" applyFill="1" applyBorder="1" applyAlignment="1">
      <alignment horizontal="right" vertical="center"/>
    </xf>
    <xf numFmtId="42" fontId="38" fillId="6" borderId="143" xfId="0" applyNumberFormat="1" applyFont="1" applyFill="1" applyBorder="1" applyAlignment="1">
      <alignment horizontal="right" vertical="center"/>
    </xf>
    <xf numFmtId="42" fontId="38" fillId="6" borderId="277" xfId="1" applyNumberFormat="1" applyFont="1" applyFill="1" applyBorder="1" applyAlignment="1" applyProtection="1">
      <alignment horizontal="right" vertical="center"/>
    </xf>
    <xf numFmtId="42" fontId="38" fillId="6" borderId="278" xfId="0" applyNumberFormat="1" applyFont="1" applyFill="1" applyBorder="1"/>
    <xf numFmtId="42" fontId="38" fillId="6" borderId="209" xfId="0" applyNumberFormat="1" applyFont="1" applyFill="1" applyBorder="1"/>
    <xf numFmtId="42" fontId="38" fillId="6" borderId="279" xfId="0" applyNumberFormat="1" applyFont="1" applyFill="1" applyBorder="1"/>
    <xf numFmtId="42" fontId="38" fillId="6" borderId="234" xfId="0" applyNumberFormat="1" applyFont="1" applyFill="1" applyBorder="1" applyAlignment="1">
      <alignment horizontal="right" vertical="center"/>
    </xf>
    <xf numFmtId="42" fontId="38" fillId="0" borderId="235" xfId="0" applyNumberFormat="1" applyFont="1" applyBorder="1" applyAlignment="1" applyProtection="1">
      <alignment horizontal="right" vertical="center"/>
      <protection locked="0"/>
    </xf>
    <xf numFmtId="42" fontId="38" fillId="0" borderId="236" xfId="0" applyNumberFormat="1" applyFont="1" applyBorder="1" applyAlignment="1" applyProtection="1">
      <alignment horizontal="right" vertical="center"/>
      <protection locked="0"/>
    </xf>
    <xf numFmtId="42" fontId="38" fillId="6" borderId="237" xfId="0" applyNumberFormat="1" applyFont="1" applyFill="1" applyBorder="1" applyAlignment="1">
      <alignment vertical="center"/>
    </xf>
    <xf numFmtId="42" fontId="38" fillId="0" borderId="238" xfId="0" applyNumberFormat="1" applyFont="1" applyBorder="1" applyAlignment="1" applyProtection="1">
      <alignment horizontal="right" vertical="center"/>
      <protection locked="0"/>
    </xf>
    <xf numFmtId="42" fontId="38" fillId="0" borderId="239" xfId="0" applyNumberFormat="1" applyFont="1" applyBorder="1" applyAlignment="1" applyProtection="1">
      <alignment horizontal="right" vertical="center"/>
      <protection locked="0"/>
    </xf>
    <xf numFmtId="42" fontId="38" fillId="6" borderId="240" xfId="0" applyNumberFormat="1" applyFont="1" applyFill="1" applyBorder="1" applyAlignment="1">
      <alignment horizontal="right" vertical="center"/>
    </xf>
    <xf numFmtId="42" fontId="38" fillId="0" borderId="241" xfId="0" applyNumberFormat="1" applyFont="1" applyBorder="1" applyAlignment="1" applyProtection="1">
      <alignment horizontal="right" vertical="center"/>
      <protection locked="0"/>
    </xf>
    <xf numFmtId="42" fontId="38" fillId="0" borderId="242" xfId="0" applyNumberFormat="1" applyFont="1" applyBorder="1" applyAlignment="1" applyProtection="1">
      <alignment horizontal="right" vertical="center"/>
      <protection locked="0"/>
    </xf>
    <xf numFmtId="42" fontId="38" fillId="0" borderId="334" xfId="0" applyNumberFormat="1" applyFont="1" applyBorder="1" applyAlignment="1" applyProtection="1">
      <alignment horizontal="right" vertical="center"/>
      <protection locked="0"/>
    </xf>
    <xf numFmtId="42" fontId="38" fillId="0" borderId="243" xfId="0" applyNumberFormat="1" applyFont="1" applyBorder="1" applyAlignment="1" applyProtection="1">
      <alignment horizontal="right" vertical="center"/>
      <protection locked="0"/>
    </xf>
    <xf numFmtId="42" fontId="38" fillId="0" borderId="244" xfId="0" applyNumberFormat="1" applyFont="1" applyBorder="1" applyAlignment="1" applyProtection="1">
      <alignment horizontal="right" vertical="center"/>
      <protection locked="0"/>
    </xf>
    <xf numFmtId="42" fontId="38" fillId="0" borderId="335" xfId="0" applyNumberFormat="1" applyFont="1" applyBorder="1" applyAlignment="1" applyProtection="1">
      <alignment horizontal="right" vertical="center"/>
      <protection locked="0"/>
    </xf>
    <xf numFmtId="42" fontId="38" fillId="0" borderId="246" xfId="0" applyNumberFormat="1" applyFont="1" applyBorder="1" applyAlignment="1" applyProtection="1">
      <alignment horizontal="right" vertical="center"/>
      <protection locked="0"/>
    </xf>
    <xf numFmtId="42" fontId="38" fillId="0" borderId="247" xfId="0" applyNumberFormat="1" applyFont="1" applyBorder="1" applyAlignment="1" applyProtection="1">
      <alignment horizontal="right" vertical="center"/>
      <protection locked="0"/>
    </xf>
    <xf numFmtId="42" fontId="38" fillId="6" borderId="421" xfId="0" applyNumberFormat="1" applyFont="1" applyFill="1" applyBorder="1" applyAlignment="1">
      <alignment horizontal="right" vertical="center"/>
    </xf>
    <xf numFmtId="42" fontId="38" fillId="6" borderId="422" xfId="0" applyNumberFormat="1" applyFont="1" applyFill="1" applyBorder="1" applyAlignment="1">
      <alignment horizontal="right" vertical="center"/>
    </xf>
    <xf numFmtId="42" fontId="38" fillId="6" borderId="423" xfId="0" applyNumberFormat="1" applyFont="1" applyFill="1" applyBorder="1" applyAlignment="1">
      <alignment horizontal="right" vertical="center"/>
    </xf>
    <xf numFmtId="42" fontId="38" fillId="0" borderId="424" xfId="0" applyNumberFormat="1" applyFont="1" applyBorder="1" applyAlignment="1" applyProtection="1">
      <alignment vertical="center"/>
      <protection locked="0"/>
    </xf>
    <xf numFmtId="42" fontId="38" fillId="0" borderId="425" xfId="0" applyNumberFormat="1" applyFont="1" applyBorder="1" applyAlignment="1" applyProtection="1">
      <alignment vertical="center"/>
      <protection locked="0"/>
    </xf>
    <xf numFmtId="42" fontId="38" fillId="0" borderId="319" xfId="0" applyNumberFormat="1" applyFont="1" applyBorder="1" applyAlignment="1" applyProtection="1">
      <alignment vertical="center"/>
      <protection locked="0"/>
    </xf>
    <xf numFmtId="42" fontId="40" fillId="6" borderId="129" xfId="0" applyNumberFormat="1" applyFont="1" applyFill="1" applyBorder="1" applyAlignment="1">
      <alignment vertical="center"/>
    </xf>
    <xf numFmtId="42" fontId="40" fillId="6" borderId="130" xfId="0" applyNumberFormat="1" applyFont="1" applyFill="1" applyBorder="1" applyAlignment="1">
      <alignment vertical="center"/>
    </xf>
    <xf numFmtId="42" fontId="40" fillId="6" borderId="131" xfId="0" applyNumberFormat="1" applyFont="1" applyFill="1" applyBorder="1" applyAlignment="1">
      <alignment vertical="center"/>
    </xf>
    <xf numFmtId="42" fontId="59" fillId="6" borderId="248" xfId="0" applyNumberFormat="1" applyFont="1" applyFill="1" applyBorder="1" applyAlignment="1">
      <alignment vertical="center"/>
    </xf>
    <xf numFmtId="42" fontId="59" fillId="6" borderId="210" xfId="0" applyNumberFormat="1" applyFont="1" applyFill="1" applyBorder="1" applyAlignment="1">
      <alignment vertical="center"/>
    </xf>
    <xf numFmtId="42" fontId="59" fillId="6" borderId="249" xfId="0" applyNumberFormat="1" applyFont="1" applyFill="1" applyBorder="1" applyAlignment="1">
      <alignment vertical="center"/>
    </xf>
    <xf numFmtId="42" fontId="59" fillId="6" borderId="250" xfId="0" applyNumberFormat="1" applyFont="1" applyFill="1" applyBorder="1" applyAlignment="1">
      <alignment vertical="center"/>
    </xf>
    <xf numFmtId="42" fontId="59" fillId="6" borderId="251" xfId="0" applyNumberFormat="1" applyFont="1" applyFill="1" applyBorder="1" applyAlignment="1">
      <alignment vertical="center"/>
    </xf>
    <xf numFmtId="42" fontId="59" fillId="6" borderId="252" xfId="0" applyNumberFormat="1" applyFont="1" applyFill="1" applyBorder="1" applyAlignment="1">
      <alignment vertical="center"/>
    </xf>
    <xf numFmtId="42" fontId="40" fillId="6" borderId="121" xfId="0" applyNumberFormat="1" applyFont="1" applyFill="1" applyBorder="1" applyAlignment="1">
      <alignment vertical="center"/>
    </xf>
    <xf numFmtId="42" fontId="40" fillId="6" borderId="122" xfId="0" applyNumberFormat="1" applyFont="1" applyFill="1" applyBorder="1" applyAlignment="1">
      <alignment vertical="center"/>
    </xf>
    <xf numFmtId="0" fontId="0" fillId="0" borderId="6" xfId="0" applyBorder="1"/>
    <xf numFmtId="0" fontId="0" fillId="0" borderId="11" xfId="0" applyBorder="1"/>
    <xf numFmtId="0" fontId="14" fillId="0" borderId="13" xfId="0" applyFont="1" applyBorder="1"/>
    <xf numFmtId="0" fontId="0" fillId="0" borderId="14" xfId="0" applyBorder="1"/>
    <xf numFmtId="9" fontId="14" fillId="0" borderId="0" xfId="0" applyNumberFormat="1" applyFont="1"/>
    <xf numFmtId="0" fontId="38" fillId="0" borderId="13" xfId="0" applyFont="1" applyBorder="1" applyAlignment="1">
      <alignment vertical="center"/>
    </xf>
    <xf numFmtId="165" fontId="38" fillId="0" borderId="0" xfId="0" applyNumberFormat="1" applyFont="1" applyAlignment="1">
      <alignment vertical="center"/>
    </xf>
    <xf numFmtId="0" fontId="14" fillId="0" borderId="7" xfId="0" applyFont="1" applyBorder="1"/>
    <xf numFmtId="0" fontId="40" fillId="0" borderId="4" xfId="0" applyFont="1" applyBorder="1" applyAlignment="1">
      <alignment horizontal="center" vertical="center"/>
    </xf>
    <xf numFmtId="5" fontId="40" fillId="0" borderId="4" xfId="0" applyNumberFormat="1" applyFont="1" applyBorder="1" applyAlignment="1">
      <alignment vertical="center"/>
    </xf>
    <xf numFmtId="6" fontId="40" fillId="0" borderId="4" xfId="0" applyNumberFormat="1" applyFont="1" applyBorder="1" applyAlignment="1">
      <alignment vertical="center"/>
    </xf>
    <xf numFmtId="0" fontId="0" fillId="0" borderId="12" xfId="0" applyBorder="1"/>
    <xf numFmtId="0" fontId="61" fillId="0" borderId="0" xfId="0" applyFont="1" applyAlignment="1">
      <alignment vertical="center"/>
    </xf>
    <xf numFmtId="9" fontId="18" fillId="0" borderId="370" xfId="0" applyNumberFormat="1" applyFont="1" applyBorder="1" applyAlignment="1">
      <alignment horizontal="center" vertical="center" wrapText="1"/>
    </xf>
    <xf numFmtId="3" fontId="3" fillId="0" borderId="370" xfId="0" applyNumberFormat="1" applyFont="1" applyBorder="1" applyAlignment="1">
      <alignment vertical="center" wrapText="1"/>
    </xf>
    <xf numFmtId="42" fontId="3" fillId="2" borderId="236" xfId="0" applyNumberFormat="1" applyFont="1" applyFill="1" applyBorder="1"/>
    <xf numFmtId="42" fontId="3" fillId="2" borderId="239" xfId="0" applyNumberFormat="1" applyFont="1" applyFill="1" applyBorder="1"/>
    <xf numFmtId="42" fontId="3" fillId="8" borderId="239" xfId="0" applyNumberFormat="1" applyFont="1" applyFill="1" applyBorder="1"/>
    <xf numFmtId="42" fontId="3" fillId="2" borderId="319" xfId="0" applyNumberFormat="1" applyFont="1" applyFill="1" applyBorder="1"/>
    <xf numFmtId="42" fontId="3" fillId="2" borderId="155" xfId="0" applyNumberFormat="1" applyFont="1" applyFill="1" applyBorder="1"/>
    <xf numFmtId="42" fontId="23" fillId="0" borderId="0" xfId="0" applyNumberFormat="1" applyFont="1"/>
    <xf numFmtId="42" fontId="28" fillId="0" borderId="0" xfId="0" applyNumberFormat="1" applyFont="1" applyAlignment="1">
      <alignment vertical="center"/>
    </xf>
    <xf numFmtId="42" fontId="3" fillId="0" borderId="0" xfId="0" applyNumberFormat="1" applyFont="1"/>
    <xf numFmtId="42" fontId="25" fillId="0" borderId="0" xfId="0" applyNumberFormat="1" applyFont="1" applyAlignment="1">
      <alignment horizontal="center" vertical="center" wrapText="1"/>
    </xf>
    <xf numFmtId="42" fontId="23" fillId="14" borderId="0" xfId="0" applyNumberFormat="1" applyFont="1" applyFill="1"/>
    <xf numFmtId="42" fontId="3" fillId="0" borderId="104" xfId="0" applyNumberFormat="1" applyFont="1" applyBorder="1"/>
    <xf numFmtId="42" fontId="23" fillId="0" borderId="104" xfId="0" applyNumberFormat="1" applyFont="1" applyBorder="1"/>
    <xf numFmtId="42" fontId="3" fillId="0" borderId="140" xfId="0" applyNumberFormat="1" applyFont="1" applyBorder="1"/>
    <xf numFmtId="42" fontId="23" fillId="0" borderId="140" xfId="0" applyNumberFormat="1" applyFont="1" applyBorder="1"/>
    <xf numFmtId="42" fontId="23" fillId="0" borderId="70" xfId="0" applyNumberFormat="1" applyFont="1" applyBorder="1"/>
    <xf numFmtId="42" fontId="21" fillId="6" borderId="174" xfId="0" applyNumberFormat="1" applyFont="1" applyFill="1" applyBorder="1" applyAlignment="1">
      <alignment vertical="center"/>
    </xf>
    <xf numFmtId="42" fontId="21" fillId="6" borderId="262" xfId="0" applyNumberFormat="1" applyFont="1" applyFill="1" applyBorder="1" applyAlignment="1">
      <alignment vertical="center"/>
    </xf>
    <xf numFmtId="42" fontId="32" fillId="0" borderId="0" xfId="0" applyNumberFormat="1" applyFont="1" applyAlignment="1">
      <alignment vertical="center"/>
    </xf>
    <xf numFmtId="42" fontId="21" fillId="0" borderId="23" xfId="0" applyNumberFormat="1" applyFont="1" applyBorder="1" applyAlignment="1">
      <alignment vertical="center"/>
    </xf>
    <xf numFmtId="42" fontId="14" fillId="6" borderId="115" xfId="0" applyNumberFormat="1" applyFont="1" applyFill="1" applyBorder="1"/>
    <xf numFmtId="42" fontId="14" fillId="6" borderId="91" xfId="0" applyNumberFormat="1" applyFont="1" applyFill="1" applyBorder="1"/>
    <xf numFmtId="42" fontId="14" fillId="6" borderId="191" xfId="0" applyNumberFormat="1" applyFont="1" applyFill="1" applyBorder="1"/>
    <xf numFmtId="42" fontId="14" fillId="6" borderId="305" xfId="0" applyNumberFormat="1" applyFont="1" applyFill="1" applyBorder="1"/>
    <xf numFmtId="42" fontId="14" fillId="6" borderId="54" xfId="0" applyNumberFormat="1" applyFont="1" applyFill="1" applyBorder="1"/>
    <xf numFmtId="42" fontId="14" fillId="6" borderId="226" xfId="0" applyNumberFormat="1" applyFont="1" applyFill="1" applyBorder="1"/>
    <xf numFmtId="42" fontId="14" fillId="6" borderId="211" xfId="0" applyNumberFormat="1" applyFont="1" applyFill="1" applyBorder="1"/>
    <xf numFmtId="42" fontId="14" fillId="6" borderId="44" xfId="0" applyNumberFormat="1" applyFont="1" applyFill="1" applyBorder="1"/>
    <xf numFmtId="42" fontId="3" fillId="6" borderId="106" xfId="0" applyNumberFormat="1" applyFont="1" applyFill="1" applyBorder="1"/>
    <xf numFmtId="42" fontId="14" fillId="0" borderId="170" xfId="0" applyNumberFormat="1" applyFont="1" applyBorder="1" applyAlignment="1" applyProtection="1">
      <alignment vertical="center"/>
      <protection locked="0"/>
    </xf>
    <xf numFmtId="42" fontId="14" fillId="0" borderId="316" xfId="0" applyNumberFormat="1" applyFont="1" applyBorder="1" applyAlignment="1" applyProtection="1">
      <alignment vertical="center"/>
      <protection locked="0"/>
    </xf>
    <xf numFmtId="42" fontId="14" fillId="0" borderId="317" xfId="0" applyNumberFormat="1" applyFont="1" applyBorder="1" applyProtection="1">
      <protection locked="0"/>
    </xf>
    <xf numFmtId="42" fontId="14" fillId="0" borderId="174" xfId="0" applyNumberFormat="1" applyFont="1" applyBorder="1" applyAlignment="1" applyProtection="1">
      <alignment vertical="center"/>
      <protection locked="0"/>
    </xf>
    <xf numFmtId="42" fontId="14" fillId="0" borderId="175" xfId="0" applyNumberFormat="1" applyFont="1" applyBorder="1" applyProtection="1">
      <protection locked="0"/>
    </xf>
    <xf numFmtId="42" fontId="14" fillId="0" borderId="0" xfId="0" applyNumberFormat="1" applyFont="1" applyAlignment="1">
      <alignment horizontal="left"/>
    </xf>
    <xf numFmtId="42" fontId="18" fillId="6" borderId="106" xfId="0" applyNumberFormat="1" applyFont="1" applyFill="1" applyBorder="1"/>
    <xf numFmtId="42" fontId="14" fillId="0" borderId="316" xfId="0" applyNumberFormat="1" applyFont="1" applyBorder="1" applyProtection="1">
      <protection locked="0"/>
    </xf>
    <xf numFmtId="42" fontId="14" fillId="0" borderId="174" xfId="0" applyNumberFormat="1" applyFont="1" applyBorder="1" applyProtection="1">
      <protection locked="0"/>
    </xf>
    <xf numFmtId="42" fontId="14" fillId="6" borderId="113" xfId="0" applyNumberFormat="1" applyFont="1" applyFill="1" applyBorder="1"/>
    <xf numFmtId="42" fontId="14" fillId="6" borderId="109" xfId="0" applyNumberFormat="1" applyFont="1" applyFill="1" applyBorder="1"/>
    <xf numFmtId="42" fontId="18" fillId="0" borderId="0" xfId="0" applyNumberFormat="1" applyFont="1" applyAlignment="1">
      <alignment horizontal="right"/>
    </xf>
    <xf numFmtId="42" fontId="14" fillId="0" borderId="170" xfId="0" applyNumberFormat="1" applyFont="1" applyBorder="1" applyProtection="1">
      <protection locked="0"/>
    </xf>
    <xf numFmtId="42" fontId="18" fillId="6" borderId="113" xfId="0" applyNumberFormat="1" applyFont="1" applyFill="1" applyBorder="1"/>
    <xf numFmtId="42" fontId="18" fillId="6" borderId="108" xfId="0" applyNumberFormat="1" applyFont="1" applyFill="1" applyBorder="1"/>
    <xf numFmtId="42" fontId="18" fillId="0" borderId="0" xfId="0" applyNumberFormat="1" applyFont="1" applyAlignment="1">
      <alignment horizontal="left"/>
    </xf>
    <xf numFmtId="42" fontId="2" fillId="0" borderId="0" xfId="0" applyNumberFormat="1" applyFont="1" applyAlignment="1">
      <alignment horizontal="right"/>
    </xf>
    <xf numFmtId="42" fontId="0" fillId="6" borderId="66" xfId="0" applyNumberFormat="1" applyFill="1" applyBorder="1"/>
    <xf numFmtId="42" fontId="14" fillId="0" borderId="238" xfId="1" applyNumberFormat="1" applyFont="1" applyFill="1" applyBorder="1" applyAlignment="1" applyProtection="1">
      <alignment horizontal="left" wrapText="1"/>
      <protection locked="0"/>
    </xf>
    <xf numFmtId="42" fontId="14" fillId="27" borderId="129" xfId="0" applyNumberFormat="1" applyFont="1" applyFill="1" applyBorder="1" applyAlignment="1">
      <alignment horizontal="right"/>
    </xf>
    <xf numFmtId="42" fontId="14" fillId="27" borderId="130" xfId="0" applyNumberFormat="1" applyFont="1" applyFill="1" applyBorder="1" applyAlignment="1">
      <alignment horizontal="right"/>
    </xf>
    <xf numFmtId="42" fontId="14" fillId="27" borderId="384" xfId="0" applyNumberFormat="1" applyFont="1" applyFill="1" applyBorder="1" applyAlignment="1">
      <alignment horizontal="right"/>
    </xf>
    <xf numFmtId="42" fontId="14" fillId="27" borderId="131" xfId="0" applyNumberFormat="1" applyFont="1" applyFill="1" applyBorder="1" applyAlignment="1">
      <alignment horizontal="right"/>
    </xf>
    <xf numFmtId="0" fontId="22" fillId="0" borderId="441" xfId="0" applyFont="1" applyBorder="1"/>
    <xf numFmtId="9" fontId="14" fillId="0" borderId="70" xfId="0" applyNumberFormat="1" applyFont="1" applyBorder="1"/>
    <xf numFmtId="0" fontId="0" fillId="0" borderId="140" xfId="0" applyBorder="1"/>
    <xf numFmtId="14" fontId="3" fillId="0" borderId="370" xfId="0" applyNumberFormat="1" applyFont="1" applyBorder="1" applyAlignment="1">
      <alignment horizontal="center"/>
    </xf>
    <xf numFmtId="0" fontId="0" fillId="0" borderId="73" xfId="0" applyBorder="1"/>
    <xf numFmtId="0" fontId="0" fillId="0" borderId="2" xfId="0" applyBorder="1"/>
    <xf numFmtId="0" fontId="13" fillId="0" borderId="0" xfId="0" applyFont="1" applyProtection="1">
      <protection locked="0"/>
    </xf>
    <xf numFmtId="0" fontId="15" fillId="15" borderId="430" xfId="0" applyFont="1" applyFill="1" applyBorder="1"/>
    <xf numFmtId="0" fontId="15" fillId="15" borderId="437" xfId="0" applyFont="1" applyFill="1" applyBorder="1" applyAlignment="1">
      <alignment horizontal="center" wrapText="1"/>
    </xf>
    <xf numFmtId="0" fontId="15" fillId="15" borderId="437" xfId="0" applyFont="1" applyFill="1" applyBorder="1"/>
    <xf numFmtId="0" fontId="15" fillId="15" borderId="438" xfId="0" applyFont="1" applyFill="1" applyBorder="1" applyAlignment="1">
      <alignment wrapText="1"/>
    </xf>
    <xf numFmtId="0" fontId="0" fillId="0" borderId="403" xfId="0" applyBorder="1"/>
    <xf numFmtId="0" fontId="50" fillId="7" borderId="161" xfId="0" applyFont="1" applyFill="1" applyBorder="1" applyAlignment="1" applyProtection="1">
      <alignment horizontal="center" vertical="center"/>
      <protection locked="0"/>
    </xf>
    <xf numFmtId="42" fontId="5" fillId="6" borderId="103" xfId="0" applyNumberFormat="1" applyFont="1" applyFill="1" applyBorder="1" applyAlignment="1" applyProtection="1">
      <alignment wrapText="1"/>
      <protection locked="0"/>
    </xf>
    <xf numFmtId="42" fontId="5" fillId="6" borderId="206" xfId="0" applyNumberFormat="1" applyFont="1" applyFill="1" applyBorder="1" applyAlignment="1" applyProtection="1">
      <alignment wrapText="1"/>
      <protection locked="0"/>
    </xf>
    <xf numFmtId="42" fontId="5" fillId="6" borderId="353" xfId="0" applyNumberFormat="1" applyFont="1" applyFill="1" applyBorder="1" applyAlignment="1" applyProtection="1">
      <alignment wrapText="1"/>
      <protection locked="0"/>
    </xf>
    <xf numFmtId="42" fontId="5" fillId="6" borderId="191" xfId="0" applyNumberFormat="1" applyFont="1" applyFill="1" applyBorder="1" applyAlignment="1" applyProtection="1">
      <alignment wrapText="1"/>
      <protection locked="0"/>
    </xf>
    <xf numFmtId="42" fontId="5" fillId="6" borderId="193" xfId="0" applyNumberFormat="1" applyFont="1" applyFill="1" applyBorder="1" applyAlignment="1" applyProtection="1">
      <alignment wrapText="1"/>
      <protection locked="0"/>
    </xf>
    <xf numFmtId="10" fontId="7" fillId="15" borderId="223" xfId="0" applyNumberFormat="1" applyFont="1" applyFill="1" applyBorder="1" applyAlignment="1" applyProtection="1">
      <alignment horizontal="center" vertical="center" wrapText="1"/>
      <protection locked="0"/>
    </xf>
    <xf numFmtId="42" fontId="7" fillId="0" borderId="224" xfId="0" applyNumberFormat="1" applyFont="1" applyBorder="1" applyProtection="1">
      <protection locked="0"/>
    </xf>
    <xf numFmtId="42" fontId="7" fillId="8" borderId="224" xfId="0" applyNumberFormat="1" applyFont="1" applyFill="1" applyBorder="1" applyProtection="1">
      <protection locked="0"/>
    </xf>
    <xf numFmtId="42" fontId="5" fillId="8" borderId="191" xfId="0" applyNumberFormat="1" applyFont="1" applyFill="1" applyBorder="1" applyAlignment="1" applyProtection="1">
      <alignment wrapText="1"/>
      <protection locked="0"/>
    </xf>
    <xf numFmtId="42" fontId="5" fillId="6" borderId="224" xfId="0" applyNumberFormat="1" applyFont="1" applyFill="1" applyBorder="1" applyAlignment="1" applyProtection="1">
      <alignment wrapText="1"/>
      <protection locked="0"/>
    </xf>
    <xf numFmtId="42" fontId="5" fillId="8" borderId="224" xfId="0" applyNumberFormat="1" applyFont="1" applyFill="1" applyBorder="1" applyAlignment="1" applyProtection="1">
      <alignment wrapText="1"/>
      <protection locked="0"/>
    </xf>
    <xf numFmtId="42" fontId="5" fillId="6" borderId="225" xfId="0" applyNumberFormat="1" applyFont="1" applyFill="1" applyBorder="1" applyAlignment="1" applyProtection="1">
      <alignment wrapText="1"/>
      <protection locked="0"/>
    </xf>
    <xf numFmtId="10" fontId="7" fillId="15" borderId="174" xfId="0" applyNumberFormat="1" applyFont="1" applyFill="1" applyBorder="1" applyAlignment="1" applyProtection="1">
      <alignment horizontal="center" vertical="center" wrapText="1"/>
      <protection locked="0"/>
    </xf>
    <xf numFmtId="3" fontId="16" fillId="0" borderId="0" xfId="0" applyNumberFormat="1" applyFont="1" applyAlignment="1" applyProtection="1">
      <alignment wrapText="1"/>
      <protection locked="0"/>
    </xf>
    <xf numFmtId="0" fontId="0" fillId="0" borderId="419" xfId="0" applyBorder="1"/>
    <xf numFmtId="0" fontId="0" fillId="0" borderId="118" xfId="0" applyBorder="1"/>
    <xf numFmtId="0" fontId="39" fillId="0" borderId="118" xfId="0" applyFont="1" applyBorder="1"/>
    <xf numFmtId="42" fontId="58" fillId="6" borderId="428" xfId="0" applyNumberFormat="1" applyFont="1" applyFill="1" applyBorder="1" applyAlignment="1">
      <alignment vertical="center"/>
    </xf>
    <xf numFmtId="42" fontId="58" fillId="6" borderId="429" xfId="0" applyNumberFormat="1" applyFont="1" applyFill="1" applyBorder="1" applyAlignment="1">
      <alignment vertical="center"/>
    </xf>
    <xf numFmtId="0" fontId="18" fillId="15" borderId="37" xfId="0" applyFont="1" applyFill="1" applyBorder="1"/>
    <xf numFmtId="0" fontId="14" fillId="0" borderId="9" xfId="0" applyFont="1" applyBorder="1"/>
    <xf numFmtId="167" fontId="50" fillId="7" borderId="286" xfId="0" applyNumberFormat="1" applyFont="1" applyFill="1" applyBorder="1" applyProtection="1">
      <protection locked="0"/>
    </xf>
    <xf numFmtId="1" fontId="7" fillId="0" borderId="440" xfId="0" applyNumberFormat="1" applyFont="1" applyBorder="1" applyProtection="1">
      <protection locked="0"/>
    </xf>
    <xf numFmtId="167" fontId="15" fillId="6" borderId="66" xfId="0" applyNumberFormat="1" applyFont="1" applyFill="1" applyBorder="1"/>
    <xf numFmtId="167" fontId="15" fillId="6" borderId="165" xfId="0" applyNumberFormat="1" applyFont="1" applyFill="1" applyBorder="1" applyAlignment="1">
      <alignment horizontal="right"/>
    </xf>
    <xf numFmtId="44" fontId="38" fillId="0" borderId="293" xfId="0" applyNumberFormat="1" applyFont="1" applyBorder="1" applyAlignment="1" applyProtection="1">
      <alignment horizontal="right" vertical="center"/>
      <protection locked="0"/>
    </xf>
    <xf numFmtId="44" fontId="38" fillId="0" borderId="346" xfId="0" applyNumberFormat="1" applyFont="1" applyBorder="1" applyAlignment="1" applyProtection="1">
      <alignment horizontal="right" vertical="center"/>
      <protection locked="0"/>
    </xf>
    <xf numFmtId="171" fontId="18" fillId="6" borderId="112" xfId="1" applyNumberFormat="1" applyFont="1" applyFill="1" applyBorder="1" applyProtection="1"/>
    <xf numFmtId="171" fontId="18" fillId="6" borderId="111" xfId="1" applyNumberFormat="1" applyFont="1" applyFill="1" applyBorder="1" applyProtection="1"/>
    <xf numFmtId="171" fontId="18" fillId="6" borderId="110" xfId="1" applyNumberFormat="1" applyFont="1" applyFill="1" applyBorder="1" applyProtection="1"/>
    <xf numFmtId="0" fontId="38" fillId="0" borderId="138" xfId="0" applyFont="1" applyBorder="1" applyAlignment="1">
      <alignment vertical="center"/>
    </xf>
    <xf numFmtId="0" fontId="0" fillId="0" borderId="139" xfId="0" applyBorder="1"/>
    <xf numFmtId="0" fontId="38" fillId="0" borderId="48" xfId="0" applyFont="1" applyBorder="1" applyAlignment="1">
      <alignment vertical="center"/>
    </xf>
    <xf numFmtId="0" fontId="14" fillId="0" borderId="48" xfId="0" applyFont="1" applyBorder="1"/>
    <xf numFmtId="165" fontId="14" fillId="0" borderId="48" xfId="0" applyNumberFormat="1" applyFont="1" applyBorder="1"/>
    <xf numFmtId="0" fontId="2" fillId="9" borderId="165" xfId="0" applyFont="1" applyFill="1" applyBorder="1" applyAlignment="1">
      <alignment horizontal="center" wrapText="1"/>
    </xf>
    <xf numFmtId="42" fontId="50" fillId="7" borderId="329" xfId="0" applyNumberFormat="1" applyFont="1" applyFill="1" applyBorder="1" applyProtection="1">
      <protection locked="0"/>
    </xf>
    <xf numFmtId="42" fontId="15" fillId="0" borderId="0" xfId="0" applyNumberFormat="1" applyFont="1" applyAlignment="1">
      <alignment vertical="center"/>
    </xf>
    <xf numFmtId="166" fontId="47" fillId="0" borderId="140" xfId="0" applyNumberFormat="1" applyFont="1" applyBorder="1" applyAlignment="1">
      <alignment vertical="top" wrapText="1"/>
    </xf>
    <xf numFmtId="0" fontId="14" fillId="0" borderId="176" xfId="0" applyFont="1" applyBorder="1" applyProtection="1">
      <protection locked="0"/>
    </xf>
    <xf numFmtId="44" fontId="21" fillId="0" borderId="442" xfId="0" applyNumberFormat="1" applyFont="1" applyBorder="1" applyAlignment="1" applyProtection="1">
      <alignment vertical="center"/>
      <protection locked="0"/>
    </xf>
    <xf numFmtId="44" fontId="21" fillId="0" borderId="182" xfId="0" applyNumberFormat="1" applyFont="1" applyBorder="1" applyAlignment="1" applyProtection="1">
      <alignment vertical="center"/>
      <protection locked="0"/>
    </xf>
    <xf numFmtId="44" fontId="21" fillId="0" borderId="286" xfId="0" applyNumberFormat="1" applyFont="1" applyBorder="1" applyAlignment="1" applyProtection="1">
      <alignment vertical="center"/>
      <protection locked="0"/>
    </xf>
    <xf numFmtId="5" fontId="14" fillId="5" borderId="57" xfId="0" applyNumberFormat="1" applyFont="1" applyFill="1" applyBorder="1" applyAlignment="1" applyProtection="1">
      <alignment vertical="center" wrapText="1"/>
      <protection locked="0"/>
    </xf>
    <xf numFmtId="5" fontId="14" fillId="5" borderId="64" xfId="0" applyNumberFormat="1" applyFont="1" applyFill="1" applyBorder="1" applyAlignment="1" applyProtection="1">
      <alignment vertical="center" wrapText="1"/>
      <protection locked="0"/>
    </xf>
    <xf numFmtId="5" fontId="14" fillId="5" borderId="449" xfId="0" applyNumberFormat="1" applyFont="1" applyFill="1" applyBorder="1" applyAlignment="1" applyProtection="1">
      <alignment vertical="center" wrapText="1"/>
      <protection locked="0"/>
    </xf>
    <xf numFmtId="0" fontId="23" fillId="14" borderId="450" xfId="0" applyFont="1" applyFill="1" applyBorder="1"/>
    <xf numFmtId="5" fontId="14" fillId="5" borderId="451" xfId="0" applyNumberFormat="1" applyFont="1" applyFill="1" applyBorder="1" applyAlignment="1" applyProtection="1">
      <alignment vertical="center" wrapText="1"/>
      <protection locked="0"/>
    </xf>
    <xf numFmtId="5" fontId="79" fillId="0" borderId="0" xfId="7" applyNumberFormat="1" applyFont="1" applyFill="1" applyProtection="1"/>
    <xf numFmtId="0" fontId="0" fillId="0" borderId="74" xfId="0" applyBorder="1"/>
    <xf numFmtId="0" fontId="2" fillId="15" borderId="106" xfId="0" applyFont="1" applyFill="1" applyBorder="1" applyAlignment="1">
      <alignment horizontal="center"/>
    </xf>
    <xf numFmtId="0" fontId="0" fillId="14" borderId="0" xfId="0" applyFill="1"/>
    <xf numFmtId="0" fontId="0" fillId="0" borderId="71" xfId="0" applyBorder="1"/>
    <xf numFmtId="5" fontId="25" fillId="15" borderId="37" xfId="0" applyNumberFormat="1" applyFont="1" applyFill="1" applyBorder="1" applyAlignment="1">
      <alignment horizontal="center" vertical="center"/>
    </xf>
    <xf numFmtId="5" fontId="25" fillId="15" borderId="46" xfId="0" applyNumberFormat="1" applyFont="1" applyFill="1" applyBorder="1" applyAlignment="1">
      <alignment horizontal="center" vertical="center"/>
    </xf>
    <xf numFmtId="0" fontId="0" fillId="0" borderId="452" xfId="0" applyBorder="1"/>
    <xf numFmtId="42" fontId="21" fillId="0" borderId="447" xfId="0" applyNumberFormat="1" applyFont="1" applyBorder="1" applyAlignment="1">
      <alignment vertical="center"/>
    </xf>
    <xf numFmtId="6" fontId="50" fillId="0" borderId="161" xfId="0" applyNumberFormat="1" applyFont="1" applyBorder="1" applyAlignment="1" applyProtection="1">
      <alignment horizontal="center"/>
      <protection locked="0"/>
    </xf>
    <xf numFmtId="5" fontId="8" fillId="7" borderId="91" xfId="0" applyNumberFormat="1" applyFont="1" applyFill="1" applyBorder="1" applyAlignment="1">
      <alignment horizontal="center" vertical="center" wrapText="1"/>
    </xf>
    <xf numFmtId="0" fontId="15" fillId="6" borderId="113" xfId="0" applyFont="1" applyFill="1" applyBorder="1" applyAlignment="1">
      <alignment horizontal="center"/>
    </xf>
    <xf numFmtId="0" fontId="15" fillId="6" borderId="105" xfId="0" applyFont="1" applyFill="1" applyBorder="1" applyAlignment="1">
      <alignment horizontal="center"/>
    </xf>
    <xf numFmtId="0" fontId="6" fillId="15" borderId="439" xfId="0" applyFont="1" applyFill="1" applyBorder="1" applyAlignment="1">
      <alignment horizontal="center" vertical="center" wrapText="1"/>
    </xf>
    <xf numFmtId="0" fontId="62" fillId="0" borderId="1" xfId="0" applyFont="1" applyBorder="1" applyAlignment="1">
      <alignment wrapText="1"/>
    </xf>
    <xf numFmtId="44" fontId="15" fillId="0" borderId="0" xfId="1" applyFont="1" applyFill="1" applyBorder="1" applyAlignment="1" applyProtection="1">
      <alignment vertical="center"/>
    </xf>
    <xf numFmtId="167" fontId="0" fillId="0" borderId="0" xfId="0" applyNumberFormat="1"/>
    <xf numFmtId="42" fontId="15" fillId="0" borderId="70" xfId="0" applyNumberFormat="1" applyFont="1" applyBorder="1" applyAlignment="1">
      <alignment vertical="center"/>
    </xf>
    <xf numFmtId="42" fontId="0" fillId="0" borderId="0" xfId="0" applyNumberFormat="1" applyProtection="1">
      <protection locked="0"/>
    </xf>
    <xf numFmtId="0" fontId="0" fillId="0" borderId="0" xfId="0" applyAlignment="1">
      <alignment wrapText="1"/>
    </xf>
    <xf numFmtId="14" fontId="14" fillId="0" borderId="349" xfId="0" applyNumberFormat="1" applyFont="1" applyBorder="1" applyProtection="1">
      <protection locked="0"/>
    </xf>
    <xf numFmtId="14" fontId="14" fillId="0" borderId="385" xfId="0" applyNumberFormat="1" applyFont="1" applyBorder="1" applyProtection="1">
      <protection locked="0"/>
    </xf>
    <xf numFmtId="14" fontId="14" fillId="0" borderId="301" xfId="0" applyNumberFormat="1" applyFont="1" applyBorder="1" applyProtection="1">
      <protection locked="0"/>
    </xf>
    <xf numFmtId="14" fontId="14" fillId="0" borderId="347" xfId="0" applyNumberFormat="1" applyFont="1" applyBorder="1" applyProtection="1">
      <protection locked="0"/>
    </xf>
    <xf numFmtId="14" fontId="14" fillId="0" borderId="199" xfId="0" applyNumberFormat="1" applyFont="1" applyBorder="1" applyProtection="1">
      <protection locked="0"/>
    </xf>
    <xf numFmtId="14" fontId="14" fillId="0" borderId="348" xfId="0" applyNumberFormat="1" applyFont="1" applyBorder="1" applyProtection="1">
      <protection locked="0"/>
    </xf>
    <xf numFmtId="0" fontId="80" fillId="0" borderId="72" xfId="0" applyFont="1" applyBorder="1" applyAlignment="1">
      <alignment horizontal="left"/>
    </xf>
    <xf numFmtId="0" fontId="0" fillId="0" borderId="453" xfId="0" applyBorder="1" applyProtection="1">
      <protection locked="0"/>
    </xf>
    <xf numFmtId="0" fontId="80" fillId="0" borderId="75" xfId="0" applyFont="1" applyBorder="1" applyAlignment="1">
      <alignment horizontal="left"/>
    </xf>
    <xf numFmtId="0" fontId="19" fillId="0" borderId="21" xfId="0" applyFont="1" applyBorder="1"/>
    <xf numFmtId="0" fontId="19" fillId="0" borderId="0" xfId="0" applyFont="1" applyProtection="1">
      <protection locked="0"/>
    </xf>
    <xf numFmtId="0" fontId="19" fillId="0" borderId="20" xfId="0" applyFont="1" applyBorder="1"/>
    <xf numFmtId="0" fontId="14" fillId="0" borderId="161" xfId="0" applyFont="1" applyBorder="1" applyProtection="1">
      <protection locked="0"/>
    </xf>
    <xf numFmtId="0" fontId="14" fillId="6" borderId="161" xfId="0" applyFont="1" applyFill="1" applyBorder="1"/>
    <xf numFmtId="0" fontId="17" fillId="0" borderId="0" xfId="0" applyFont="1" applyAlignment="1">
      <alignment vertical="center"/>
    </xf>
    <xf numFmtId="0" fontId="18" fillId="0" borderId="0" xfId="0" applyFont="1" applyAlignment="1">
      <alignment horizontal="right" vertical="center"/>
    </xf>
    <xf numFmtId="5" fontId="18" fillId="0" borderId="158" xfId="0" applyNumberFormat="1" applyFont="1" applyBorder="1" applyAlignment="1" applyProtection="1">
      <alignment horizontal="center"/>
      <protection locked="0"/>
    </xf>
    <xf numFmtId="5" fontId="18" fillId="0" borderId="439" xfId="0" applyNumberFormat="1" applyFont="1" applyBorder="1" applyAlignment="1" applyProtection="1">
      <alignment horizontal="center"/>
      <protection locked="0"/>
    </xf>
    <xf numFmtId="5" fontId="18" fillId="0" borderId="156" xfId="0" applyNumberFormat="1" applyFont="1" applyBorder="1" applyAlignment="1" applyProtection="1">
      <alignment horizontal="center"/>
      <protection locked="0"/>
    </xf>
    <xf numFmtId="5" fontId="18" fillId="0" borderId="21" xfId="0" applyNumberFormat="1" applyFont="1" applyBorder="1" applyAlignment="1">
      <alignment horizontal="center"/>
    </xf>
    <xf numFmtId="5" fontId="18" fillId="0" borderId="0" xfId="0" applyNumberFormat="1" applyFont="1" applyAlignment="1" applyProtection="1">
      <alignment horizontal="center"/>
      <protection locked="0"/>
    </xf>
    <xf numFmtId="5" fontId="18" fillId="0" borderId="99" xfId="0" applyNumberFormat="1" applyFont="1" applyBorder="1" applyAlignment="1" applyProtection="1">
      <alignment horizontal="center"/>
      <protection locked="0"/>
    </xf>
    <xf numFmtId="0" fontId="18" fillId="5" borderId="454" xfId="0" applyFont="1" applyFill="1" applyBorder="1" applyAlignment="1" applyProtection="1">
      <alignment horizontal="center" vertical="center"/>
      <protection locked="0"/>
    </xf>
    <xf numFmtId="0" fontId="18" fillId="5" borderId="455" xfId="0" applyFont="1" applyFill="1" applyBorder="1" applyAlignment="1" applyProtection="1">
      <alignment horizontal="center" vertical="center"/>
      <protection locked="0"/>
    </xf>
    <xf numFmtId="0" fontId="18" fillId="5" borderId="456" xfId="0" applyFont="1" applyFill="1" applyBorder="1" applyAlignment="1" applyProtection="1">
      <alignment horizontal="center" vertical="center"/>
      <protection locked="0"/>
    </xf>
    <xf numFmtId="0" fontId="18" fillId="0" borderId="21" xfId="0" applyFont="1" applyBorder="1" applyAlignment="1">
      <alignment horizontal="center" vertical="center"/>
    </xf>
    <xf numFmtId="0" fontId="18" fillId="0" borderId="0" xfId="0" applyFont="1" applyAlignment="1" applyProtection="1">
      <alignment horizontal="center" vertical="center"/>
      <protection locked="0"/>
    </xf>
    <xf numFmtId="0" fontId="18" fillId="5" borderId="457" xfId="0" applyFont="1" applyFill="1" applyBorder="1" applyAlignment="1" applyProtection="1">
      <alignment horizontal="center" vertical="center"/>
      <protection locked="0"/>
    </xf>
    <xf numFmtId="0" fontId="18" fillId="5" borderId="455" xfId="0" applyFont="1" applyFill="1" applyBorder="1" applyAlignment="1" applyProtection="1">
      <alignment horizontal="center"/>
      <protection locked="0"/>
    </xf>
    <xf numFmtId="5" fontId="38" fillId="0" borderId="370" xfId="0" applyNumberFormat="1" applyFont="1" applyBorder="1"/>
    <xf numFmtId="173" fontId="18" fillId="0" borderId="21" xfId="0" applyNumberFormat="1" applyFont="1" applyBorder="1" applyAlignment="1">
      <alignment horizontal="center" vertical="center"/>
    </xf>
    <xf numFmtId="173" fontId="18" fillId="0" borderId="0" xfId="0" applyNumberFormat="1" applyFont="1" applyAlignment="1" applyProtection="1">
      <alignment horizontal="center" vertical="center"/>
      <protection locked="0"/>
    </xf>
    <xf numFmtId="5" fontId="40" fillId="0" borderId="157" xfId="0" applyNumberFormat="1" applyFont="1" applyBorder="1"/>
    <xf numFmtId="0" fontId="35" fillId="15" borderId="444" xfId="0" applyFont="1" applyFill="1" applyBorder="1" applyAlignment="1">
      <alignment horizontal="center"/>
    </xf>
    <xf numFmtId="42" fontId="42" fillId="0" borderId="48" xfId="0" applyNumberFormat="1" applyFont="1" applyBorder="1" applyProtection="1">
      <protection locked="0"/>
    </xf>
    <xf numFmtId="42" fontId="38" fillId="5" borderId="445" xfId="0" applyNumberFormat="1" applyFont="1" applyFill="1" applyBorder="1" applyProtection="1">
      <protection locked="0"/>
    </xf>
    <xf numFmtId="42" fontId="38" fillId="5" borderId="440" xfId="0" applyNumberFormat="1" applyFont="1" applyFill="1" applyBorder="1" applyProtection="1">
      <protection locked="0"/>
    </xf>
    <xf numFmtId="42" fontId="38" fillId="5" borderId="103" xfId="0" applyNumberFormat="1" applyFont="1" applyFill="1" applyBorder="1" applyProtection="1">
      <protection locked="0"/>
    </xf>
    <xf numFmtId="42" fontId="38" fillId="0" borderId="21" xfId="0" applyNumberFormat="1" applyFont="1" applyBorder="1"/>
    <xf numFmtId="42" fontId="38" fillId="0" borderId="0" xfId="0" applyNumberFormat="1" applyFont="1" applyProtection="1">
      <protection locked="0"/>
    </xf>
    <xf numFmtId="42" fontId="0" fillId="0" borderId="20" xfId="0" applyNumberFormat="1" applyBorder="1"/>
    <xf numFmtId="42" fontId="38" fillId="5" borderId="117" xfId="0" applyNumberFormat="1" applyFont="1" applyFill="1" applyBorder="1" applyProtection="1">
      <protection locked="0"/>
    </xf>
    <xf numFmtId="42" fontId="38" fillId="6" borderId="442" xfId="0" applyNumberFormat="1" applyFont="1" applyFill="1" applyBorder="1" applyAlignment="1">
      <alignment horizontal="right"/>
    </xf>
    <xf numFmtId="42" fontId="38" fillId="0" borderId="458" xfId="0" applyNumberFormat="1" applyFont="1" applyBorder="1" applyProtection="1">
      <protection locked="0"/>
    </xf>
    <xf numFmtId="42" fontId="38" fillId="5" borderId="179" xfId="0" applyNumberFormat="1" applyFont="1" applyFill="1" applyBorder="1" applyProtection="1">
      <protection locked="0"/>
    </xf>
    <xf numFmtId="42" fontId="38" fillId="5" borderId="206" xfId="0" applyNumberFormat="1" applyFont="1" applyFill="1" applyBorder="1" applyProtection="1">
      <protection locked="0"/>
    </xf>
    <xf numFmtId="42" fontId="38" fillId="5" borderId="353" xfId="0" applyNumberFormat="1" applyFont="1" applyFill="1" applyBorder="1" applyProtection="1">
      <protection locked="0"/>
    </xf>
    <xf numFmtId="42" fontId="38" fillId="5" borderId="213" xfId="0" applyNumberFormat="1" applyFont="1" applyFill="1" applyBorder="1" applyProtection="1">
      <protection locked="0"/>
    </xf>
    <xf numFmtId="42" fontId="38" fillId="6" borderId="182" xfId="0" applyNumberFormat="1" applyFont="1" applyFill="1" applyBorder="1" applyAlignment="1">
      <alignment horizontal="right"/>
    </xf>
    <xf numFmtId="42" fontId="38" fillId="6" borderId="182" xfId="0" applyNumberFormat="1" applyFont="1" applyFill="1" applyBorder="1"/>
    <xf numFmtId="42" fontId="38" fillId="5" borderId="262" xfId="0" applyNumberFormat="1" applyFont="1" applyFill="1" applyBorder="1" applyProtection="1">
      <protection locked="0"/>
    </xf>
    <xf numFmtId="42" fontId="38" fillId="5" borderId="222" xfId="0" applyNumberFormat="1" applyFont="1" applyFill="1" applyBorder="1" applyProtection="1">
      <protection locked="0"/>
    </xf>
    <xf numFmtId="42" fontId="38" fillId="5" borderId="279" xfId="0" applyNumberFormat="1" applyFont="1" applyFill="1" applyBorder="1" applyProtection="1">
      <protection locked="0"/>
    </xf>
    <xf numFmtId="42" fontId="38" fillId="5" borderId="278" xfId="0" applyNumberFormat="1" applyFont="1" applyFill="1" applyBorder="1" applyProtection="1">
      <protection locked="0"/>
    </xf>
    <xf numFmtId="42" fontId="38" fillId="6" borderId="286" xfId="0" applyNumberFormat="1" applyFont="1" applyFill="1" applyBorder="1"/>
    <xf numFmtId="42" fontId="32" fillId="0" borderId="0" xfId="0" applyNumberFormat="1" applyFont="1"/>
    <xf numFmtId="42" fontId="38" fillId="6" borderId="112" xfId="0" applyNumberFormat="1" applyFont="1" applyFill="1" applyBorder="1"/>
    <xf numFmtId="42" fontId="38" fillId="6" borderId="111" xfId="0" applyNumberFormat="1" applyFont="1" applyFill="1" applyBorder="1"/>
    <xf numFmtId="42" fontId="38" fillId="6" borderId="110" xfId="0" applyNumberFormat="1" applyFont="1" applyFill="1" applyBorder="1"/>
    <xf numFmtId="42" fontId="38" fillId="6" borderId="102" xfId="0" applyNumberFormat="1" applyFont="1" applyFill="1" applyBorder="1"/>
    <xf numFmtId="42" fontId="38" fillId="6" borderId="106" xfId="0" applyNumberFormat="1" applyFont="1" applyFill="1" applyBorder="1"/>
    <xf numFmtId="0" fontId="47" fillId="0" borderId="20" xfId="0" applyFont="1" applyBorder="1" applyAlignment="1" applyProtection="1">
      <alignment wrapText="1"/>
      <protection locked="0"/>
    </xf>
    <xf numFmtId="0" fontId="47" fillId="0" borderId="0" xfId="0" applyFont="1" applyAlignment="1" applyProtection="1">
      <alignment wrapText="1"/>
      <protection locked="0"/>
    </xf>
    <xf numFmtId="42" fontId="17" fillId="0" borderId="0" xfId="0" applyNumberFormat="1" applyFont="1"/>
    <xf numFmtId="42" fontId="18" fillId="0" borderId="0" xfId="0" applyNumberFormat="1" applyFont="1" applyAlignment="1">
      <alignment horizontal="right" vertical="center"/>
    </xf>
    <xf numFmtId="42" fontId="0" fillId="0" borderId="21" xfId="0" applyNumberFormat="1" applyBorder="1"/>
    <xf numFmtId="42" fontId="18" fillId="0" borderId="450" xfId="0" applyNumberFormat="1" applyFont="1" applyBorder="1"/>
    <xf numFmtId="42" fontId="0" fillId="0" borderId="450" xfId="0" applyNumberFormat="1" applyBorder="1"/>
    <xf numFmtId="42" fontId="40" fillId="0" borderId="4" xfId="0" applyNumberFormat="1" applyFont="1" applyBorder="1"/>
    <xf numFmtId="42" fontId="14" fillId="0" borderId="50" xfId="0" applyNumberFormat="1" applyFont="1" applyBorder="1" applyProtection="1">
      <protection locked="0"/>
    </xf>
    <xf numFmtId="42" fontId="38" fillId="6" borderId="442" xfId="0" applyNumberFormat="1" applyFont="1" applyFill="1" applyBorder="1"/>
    <xf numFmtId="42" fontId="39" fillId="0" borderId="42" xfId="0" applyNumberFormat="1" applyFont="1" applyBorder="1" applyProtection="1">
      <protection locked="0"/>
    </xf>
    <xf numFmtId="42" fontId="38" fillId="6" borderId="459" xfId="0" applyNumberFormat="1" applyFont="1" applyFill="1" applyBorder="1"/>
    <xf numFmtId="42" fontId="81" fillId="0" borderId="460" xfId="0" applyNumberFormat="1" applyFont="1" applyBorder="1"/>
    <xf numFmtId="42" fontId="38" fillId="0" borderId="344" xfId="0" applyNumberFormat="1" applyFont="1" applyBorder="1"/>
    <xf numFmtId="42" fontId="39" fillId="0" borderId="50" xfId="0" applyNumberFormat="1" applyFont="1" applyBorder="1" applyProtection="1">
      <protection locked="0"/>
    </xf>
    <xf numFmtId="42" fontId="38" fillId="5" borderId="370" xfId="0" applyNumberFormat="1" applyFont="1" applyFill="1" applyBorder="1" applyProtection="1">
      <protection locked="0"/>
    </xf>
    <xf numFmtId="42" fontId="38" fillId="5" borderId="362" xfId="0" applyNumberFormat="1" applyFont="1" applyFill="1" applyBorder="1" applyProtection="1">
      <protection locked="0"/>
    </xf>
    <xf numFmtId="42" fontId="38" fillId="5" borderId="352" xfId="0" applyNumberFormat="1" applyFont="1" applyFill="1" applyBorder="1" applyProtection="1">
      <protection locked="0"/>
    </xf>
    <xf numFmtId="42" fontId="38" fillId="6" borderId="461" xfId="0" applyNumberFormat="1" applyFont="1" applyFill="1" applyBorder="1"/>
    <xf numFmtId="0" fontId="82" fillId="0" borderId="75" xfId="0" applyFont="1" applyBorder="1"/>
    <xf numFmtId="42" fontId="38" fillId="0" borderId="0" xfId="0" applyNumberFormat="1" applyFont="1"/>
    <xf numFmtId="42" fontId="35" fillId="0" borderId="106" xfId="0" applyNumberFormat="1" applyFont="1" applyBorder="1"/>
    <xf numFmtId="42" fontId="38" fillId="6" borderId="165" xfId="0" applyNumberFormat="1" applyFont="1" applyFill="1" applyBorder="1"/>
    <xf numFmtId="42" fontId="14" fillId="0" borderId="140" xfId="0" applyNumberFormat="1" applyFont="1" applyBorder="1"/>
    <xf numFmtId="42" fontId="42" fillId="0" borderId="462" xfId="0" applyNumberFormat="1" applyFont="1" applyBorder="1"/>
    <xf numFmtId="42" fontId="38" fillId="0" borderId="445" xfId="0" applyNumberFormat="1" applyFont="1" applyBorder="1" applyProtection="1">
      <protection locked="0"/>
    </xf>
    <xf numFmtId="42" fontId="38" fillId="0" borderId="440" xfId="0" applyNumberFormat="1" applyFont="1" applyBorder="1" applyProtection="1">
      <protection locked="0"/>
    </xf>
    <xf numFmtId="42" fontId="38" fillId="0" borderId="103" xfId="0" applyNumberFormat="1" applyFont="1" applyBorder="1" applyProtection="1">
      <protection locked="0"/>
    </xf>
    <xf numFmtId="42" fontId="38" fillId="0" borderId="117" xfId="0" applyNumberFormat="1" applyFont="1" applyBorder="1" applyProtection="1">
      <protection locked="0"/>
    </xf>
    <xf numFmtId="42" fontId="42" fillId="0" borderId="458" xfId="0" applyNumberFormat="1" applyFont="1" applyBorder="1"/>
    <xf numFmtId="42" fontId="38" fillId="0" borderId="179" xfId="0" applyNumberFormat="1" applyFont="1" applyBorder="1" applyProtection="1">
      <protection locked="0"/>
    </xf>
    <xf numFmtId="42" fontId="38" fillId="0" borderId="206" xfId="0" applyNumberFormat="1" applyFont="1" applyBorder="1" applyProtection="1">
      <protection locked="0"/>
    </xf>
    <xf numFmtId="42" fontId="38" fillId="0" borderId="353" xfId="0" applyNumberFormat="1" applyFont="1" applyBorder="1" applyProtection="1">
      <protection locked="0"/>
    </xf>
    <xf numFmtId="42" fontId="38" fillId="0" borderId="213" xfId="0" applyNumberFormat="1" applyFont="1" applyBorder="1" applyProtection="1">
      <protection locked="0"/>
    </xf>
    <xf numFmtId="42" fontId="38" fillId="0" borderId="262" xfId="0" applyNumberFormat="1" applyFont="1" applyBorder="1" applyProtection="1">
      <protection locked="0"/>
    </xf>
    <xf numFmtId="42" fontId="38" fillId="0" borderId="222" xfId="0" applyNumberFormat="1" applyFont="1" applyBorder="1" applyProtection="1">
      <protection locked="0"/>
    </xf>
    <xf numFmtId="42" fontId="38" fillId="0" borderId="279" xfId="0" applyNumberFormat="1" applyFont="1" applyBorder="1" applyProtection="1">
      <protection locked="0"/>
    </xf>
    <xf numFmtId="42" fontId="38" fillId="0" borderId="278" xfId="0" applyNumberFormat="1" applyFont="1" applyBorder="1" applyProtection="1">
      <protection locked="0"/>
    </xf>
    <xf numFmtId="42" fontId="42" fillId="0" borderId="0" xfId="0" applyNumberFormat="1" applyFont="1"/>
    <xf numFmtId="42" fontId="38" fillId="6" borderId="106" xfId="0" applyNumberFormat="1" applyFont="1" applyFill="1" applyBorder="1" applyAlignment="1">
      <alignment horizontal="right"/>
    </xf>
    <xf numFmtId="42" fontId="18" fillId="0" borderId="0" xfId="0" applyNumberFormat="1" applyFont="1"/>
    <xf numFmtId="5" fontId="38" fillId="0" borderId="0" xfId="0" applyNumberFormat="1" applyFont="1"/>
    <xf numFmtId="0" fontId="0" fillId="12" borderId="0" xfId="0" applyFill="1"/>
    <xf numFmtId="0" fontId="0" fillId="0" borderId="0" xfId="8" applyFont="1"/>
    <xf numFmtId="0" fontId="3" fillId="0" borderId="0" xfId="4"/>
    <xf numFmtId="174" fontId="14" fillId="5" borderId="449" xfId="0" applyNumberFormat="1" applyFont="1" applyFill="1" applyBorder="1" applyAlignment="1" applyProtection="1">
      <alignment vertical="center" wrapText="1"/>
      <protection locked="0"/>
    </xf>
    <xf numFmtId="0" fontId="2" fillId="0" borderId="0" xfId="0" applyFont="1" applyAlignment="1">
      <alignment horizontal="center"/>
    </xf>
    <xf numFmtId="0" fontId="3" fillId="0" borderId="450" xfId="0" applyFont="1" applyBorder="1"/>
    <xf numFmtId="42" fontId="3" fillId="0" borderId="450" xfId="0" applyNumberFormat="1" applyFont="1" applyBorder="1"/>
    <xf numFmtId="42" fontId="23" fillId="0" borderId="450" xfId="0" applyNumberFormat="1" applyFont="1" applyBorder="1"/>
    <xf numFmtId="42" fontId="21" fillId="0" borderId="450" xfId="0" applyNumberFormat="1" applyFont="1" applyBorder="1" applyAlignment="1">
      <alignment vertical="center"/>
    </xf>
    <xf numFmtId="5" fontId="25" fillId="0" borderId="447" xfId="0" applyNumberFormat="1" applyFont="1" applyBorder="1" applyAlignment="1">
      <alignment vertical="center"/>
    </xf>
    <xf numFmtId="42" fontId="21" fillId="0" borderId="306" xfId="0" applyNumberFormat="1" applyFont="1" applyBorder="1" applyAlignment="1" applyProtection="1">
      <alignment vertical="center"/>
      <protection locked="0"/>
    </xf>
    <xf numFmtId="42" fontId="21" fillId="6" borderId="463" xfId="0" applyNumberFormat="1" applyFont="1" applyFill="1" applyBorder="1" applyAlignment="1">
      <alignment vertical="center"/>
    </xf>
    <xf numFmtId="42" fontId="21" fillId="0" borderId="464" xfId="0" applyNumberFormat="1" applyFont="1" applyBorder="1" applyAlignment="1" applyProtection="1">
      <alignment vertical="center"/>
      <protection locked="0"/>
    </xf>
    <xf numFmtId="42" fontId="21" fillId="0" borderId="211" xfId="0" applyNumberFormat="1" applyFont="1" applyBorder="1" applyAlignment="1" applyProtection="1">
      <alignment vertical="center"/>
      <protection locked="0"/>
    </xf>
    <xf numFmtId="42" fontId="21" fillId="11" borderId="12" xfId="0" applyNumberFormat="1" applyFont="1" applyFill="1" applyBorder="1" applyAlignment="1">
      <alignment vertical="center"/>
    </xf>
    <xf numFmtId="42" fontId="21" fillId="0" borderId="349" xfId="0" applyNumberFormat="1" applyFont="1" applyBorder="1" applyAlignment="1" applyProtection="1">
      <alignment vertical="center"/>
      <protection locked="0"/>
    </xf>
    <xf numFmtId="42" fontId="21" fillId="0" borderId="249" xfId="0" applyNumberFormat="1" applyFont="1" applyBorder="1" applyAlignment="1" applyProtection="1">
      <alignment vertical="center"/>
      <protection locked="0"/>
    </xf>
    <xf numFmtId="42" fontId="21" fillId="0" borderId="60" xfId="0" applyNumberFormat="1" applyFont="1" applyBorder="1" applyAlignment="1">
      <alignment vertical="center"/>
    </xf>
    <xf numFmtId="42" fontId="21" fillId="0" borderId="106" xfId="0" applyNumberFormat="1" applyFont="1" applyBorder="1" applyAlignment="1">
      <alignment vertical="center"/>
    </xf>
    <xf numFmtId="5" fontId="25" fillId="0" borderId="2" xfId="0" applyNumberFormat="1" applyFont="1" applyBorder="1" applyAlignment="1">
      <alignment vertical="center"/>
    </xf>
    <xf numFmtId="42" fontId="21" fillId="14" borderId="9" xfId="0" applyNumberFormat="1" applyFont="1" applyFill="1" applyBorder="1"/>
    <xf numFmtId="42" fontId="21" fillId="11" borderId="465" xfId="0" applyNumberFormat="1" applyFont="1" applyFill="1" applyBorder="1" applyAlignment="1">
      <alignment vertical="center"/>
    </xf>
    <xf numFmtId="42" fontId="21" fillId="11" borderId="105" xfId="0" applyNumberFormat="1" applyFont="1" applyFill="1" applyBorder="1" applyAlignment="1">
      <alignment vertical="center"/>
    </xf>
    <xf numFmtId="42" fontId="21" fillId="11" borderId="165" xfId="0" applyNumberFormat="1" applyFont="1" applyFill="1" applyBorder="1" applyAlignment="1">
      <alignment vertical="center"/>
    </xf>
    <xf numFmtId="5" fontId="28" fillId="10" borderId="113" xfId="0" applyNumberFormat="1" applyFont="1" applyFill="1" applyBorder="1" applyAlignment="1">
      <alignment vertical="center"/>
    </xf>
    <xf numFmtId="5" fontId="28" fillId="10" borderId="344" xfId="0" applyNumberFormat="1" applyFont="1" applyFill="1" applyBorder="1" applyAlignment="1">
      <alignment vertical="center"/>
    </xf>
    <xf numFmtId="5" fontId="28" fillId="10" borderId="345" xfId="0" applyNumberFormat="1" applyFont="1" applyFill="1" applyBorder="1" applyAlignment="1">
      <alignment vertical="center"/>
    </xf>
    <xf numFmtId="42" fontId="21" fillId="16" borderId="113" xfId="0" applyNumberFormat="1" applyFont="1" applyFill="1" applyBorder="1" applyAlignment="1">
      <alignment vertical="center"/>
    </xf>
    <xf numFmtId="42" fontId="21" fillId="14" borderId="344" xfId="0" applyNumberFormat="1" applyFont="1" applyFill="1" applyBorder="1"/>
    <xf numFmtId="172" fontId="21" fillId="11" borderId="344" xfId="0" applyNumberFormat="1" applyFont="1" applyFill="1" applyBorder="1" applyAlignment="1">
      <alignment vertical="center"/>
    </xf>
    <xf numFmtId="42" fontId="21" fillId="6" borderId="113" xfId="0" applyNumberFormat="1" applyFont="1" applyFill="1" applyBorder="1" applyAlignment="1">
      <alignment vertical="center"/>
    </xf>
    <xf numFmtId="42" fontId="14" fillId="6" borderId="113" xfId="0" applyNumberFormat="1" applyFont="1" applyFill="1" applyBorder="1" applyAlignment="1">
      <alignment vertical="center"/>
    </xf>
    <xf numFmtId="42" fontId="14" fillId="0" borderId="105" xfId="0" applyNumberFormat="1" applyFont="1" applyBorder="1" applyAlignment="1" applyProtection="1">
      <alignment vertical="center"/>
      <protection locked="0"/>
    </xf>
    <xf numFmtId="42" fontId="14" fillId="0" borderId="110" xfId="0" applyNumberFormat="1" applyFont="1" applyBorder="1" applyAlignment="1" applyProtection="1">
      <alignment vertical="center"/>
      <protection locked="0"/>
    </xf>
    <xf numFmtId="0" fontId="69" fillId="0" borderId="450" xfId="0" applyFont="1" applyBorder="1" applyAlignment="1">
      <alignment vertical="top" wrapText="1"/>
    </xf>
    <xf numFmtId="0" fontId="22" fillId="0" borderId="467" xfId="0" applyFont="1" applyBorder="1" applyAlignment="1">
      <alignment horizontal="center" vertical="top" wrapText="1"/>
    </xf>
    <xf numFmtId="8" fontId="14" fillId="6" borderId="449" xfId="0" applyNumberFormat="1" applyFont="1" applyFill="1" applyBorder="1" applyAlignment="1">
      <alignment vertical="center" wrapText="1"/>
    </xf>
    <xf numFmtId="8" fontId="14" fillId="6" borderId="451" xfId="0" applyNumberFormat="1" applyFont="1" applyFill="1" applyBorder="1" applyAlignment="1">
      <alignment vertical="center" wrapText="1"/>
    </xf>
    <xf numFmtId="0" fontId="0" fillId="6" borderId="0" xfId="8" applyFont="1" applyFill="1"/>
    <xf numFmtId="42" fontId="14" fillId="0" borderId="8" xfId="0" applyNumberFormat="1" applyFont="1" applyBorder="1" applyAlignment="1" applyProtection="1">
      <alignment vertical="center"/>
      <protection locked="0"/>
    </xf>
    <xf numFmtId="42" fontId="30" fillId="15" borderId="344" xfId="0" applyNumberFormat="1" applyFont="1" applyFill="1" applyBorder="1" applyAlignment="1">
      <alignment vertical="center"/>
    </xf>
    <xf numFmtId="166" fontId="44" fillId="0" borderId="0" xfId="0" applyNumberFormat="1" applyFont="1" applyAlignment="1">
      <alignment horizontal="left"/>
    </xf>
    <xf numFmtId="0" fontId="87" fillId="3" borderId="0" xfId="10" applyFont="1" applyFill="1" applyProtection="1">
      <protection locked="0"/>
    </xf>
    <xf numFmtId="0" fontId="0" fillId="0" borderId="120" xfId="0" applyBorder="1"/>
    <xf numFmtId="0" fontId="0" fillId="0" borderId="120" xfId="0" applyBorder="1" applyAlignment="1">
      <alignment horizontal="right"/>
    </xf>
    <xf numFmtId="44" fontId="18" fillId="6" borderId="468" xfId="0" applyNumberFormat="1" applyFont="1" applyFill="1" applyBorder="1" applyAlignment="1">
      <alignment horizontal="left"/>
    </xf>
    <xf numFmtId="42" fontId="14" fillId="7" borderId="442" xfId="0" applyNumberFormat="1" applyFont="1" applyFill="1" applyBorder="1" applyProtection="1">
      <protection locked="0"/>
    </xf>
    <xf numFmtId="0" fontId="0" fillId="0" borderId="138" xfId="0" applyBorder="1" applyProtection="1">
      <protection locked="0"/>
    </xf>
    <xf numFmtId="0" fontId="0" fillId="0" borderId="138" xfId="0" applyBorder="1"/>
    <xf numFmtId="0" fontId="0" fillId="0" borderId="139" xfId="0" applyBorder="1" applyAlignment="1">
      <alignment horizontal="right"/>
    </xf>
    <xf numFmtId="3" fontId="23" fillId="0" borderId="13" xfId="0" applyNumberFormat="1" applyFont="1" applyBorder="1"/>
    <xf numFmtId="0" fontId="0" fillId="0" borderId="7" xfId="0" applyBorder="1"/>
    <xf numFmtId="0" fontId="14" fillId="0" borderId="9" xfId="0" applyFont="1" applyBorder="1" applyAlignment="1">
      <alignment vertical="center"/>
    </xf>
    <xf numFmtId="0" fontId="14" fillId="0" borderId="4" xfId="0" applyFont="1" applyBorder="1" applyAlignment="1">
      <alignment vertical="center"/>
    </xf>
    <xf numFmtId="0" fontId="14" fillId="0" borderId="4" xfId="0" applyFont="1" applyBorder="1" applyAlignment="1">
      <alignment horizontal="right" vertical="center"/>
    </xf>
    <xf numFmtId="0" fontId="45" fillId="0" borderId="0" xfId="0" applyFont="1"/>
    <xf numFmtId="0" fontId="23" fillId="0" borderId="0" xfId="0" applyFont="1" applyAlignment="1">
      <alignment horizontal="right"/>
    </xf>
    <xf numFmtId="0" fontId="47" fillId="0" borderId="0" xfId="0" applyFont="1" applyAlignment="1">
      <alignment horizontal="right" vertical="center"/>
    </xf>
    <xf numFmtId="0" fontId="25" fillId="0" borderId="450" xfId="0" applyFont="1" applyBorder="1"/>
    <xf numFmtId="42" fontId="40" fillId="0" borderId="0" xfId="0" applyNumberFormat="1" applyFont="1" applyAlignment="1">
      <alignment vertical="center"/>
    </xf>
    <xf numFmtId="14" fontId="3" fillId="0" borderId="469" xfId="0" applyNumberFormat="1" applyFont="1" applyBorder="1" applyAlignment="1" applyProtection="1">
      <alignment vertical="center"/>
      <protection locked="0"/>
    </xf>
    <xf numFmtId="0" fontId="3" fillId="0" borderId="193" xfId="0" applyFont="1" applyBorder="1" applyAlignment="1" applyProtection="1">
      <alignment vertical="center"/>
      <protection locked="0"/>
    </xf>
    <xf numFmtId="0" fontId="3" fillId="0" borderId="193" xfId="0" applyFont="1" applyBorder="1" applyAlignment="1" applyProtection="1">
      <alignment vertical="center" wrapText="1"/>
      <protection locked="0"/>
    </xf>
    <xf numFmtId="0" fontId="4" fillId="0" borderId="470" xfId="0" applyFont="1" applyBorder="1" applyAlignment="1" applyProtection="1">
      <alignment vertical="center" wrapText="1"/>
      <protection locked="0"/>
    </xf>
    <xf numFmtId="0" fontId="4" fillId="0" borderId="193" xfId="0" applyFont="1" applyBorder="1" applyAlignment="1" applyProtection="1">
      <alignment vertical="center" wrapText="1"/>
      <protection locked="0"/>
    </xf>
    <xf numFmtId="0" fontId="4" fillId="0" borderId="193" xfId="0" applyFont="1" applyBorder="1" applyAlignment="1" applyProtection="1">
      <alignment vertical="center"/>
      <protection locked="0"/>
    </xf>
    <xf numFmtId="0" fontId="4" fillId="0" borderId="352" xfId="0" applyFont="1" applyBorder="1" applyAlignment="1" applyProtection="1">
      <alignment vertical="center"/>
      <protection locked="0"/>
    </xf>
    <xf numFmtId="42" fontId="21" fillId="0" borderId="471" xfId="0" applyNumberFormat="1" applyFont="1" applyBorder="1" applyAlignment="1" applyProtection="1">
      <alignment vertical="center"/>
      <protection locked="0"/>
    </xf>
    <xf numFmtId="171" fontId="21" fillId="0" borderId="301" xfId="0" applyNumberFormat="1" applyFont="1" applyBorder="1" applyAlignment="1" applyProtection="1">
      <alignment vertical="center"/>
      <protection locked="0"/>
    </xf>
    <xf numFmtId="42" fontId="21" fillId="0" borderId="473" xfId="0" applyNumberFormat="1" applyFont="1" applyBorder="1" applyAlignment="1" applyProtection="1">
      <alignment vertical="center"/>
      <protection locked="0"/>
    </xf>
    <xf numFmtId="42" fontId="21" fillId="0" borderId="472" xfId="0" applyNumberFormat="1" applyFont="1" applyBorder="1" applyAlignment="1" applyProtection="1">
      <alignment vertical="center"/>
      <protection locked="0"/>
    </xf>
    <xf numFmtId="9" fontId="18" fillId="6" borderId="444" xfId="2" applyFont="1" applyFill="1" applyBorder="1" applyAlignment="1">
      <alignment horizontal="left"/>
    </xf>
    <xf numFmtId="5" fontId="14" fillId="0" borderId="316" xfId="0" applyNumberFormat="1" applyFont="1" applyBorder="1" applyProtection="1">
      <protection locked="0"/>
    </xf>
    <xf numFmtId="5" fontId="14" fillId="0" borderId="174" xfId="0" applyNumberFormat="1" applyFont="1" applyBorder="1" applyProtection="1">
      <protection locked="0"/>
    </xf>
    <xf numFmtId="5" fontId="14" fillId="0" borderId="174" xfId="0" applyNumberFormat="1" applyFont="1" applyBorder="1" applyAlignment="1" applyProtection="1">
      <alignment wrapText="1"/>
      <protection locked="0"/>
    </xf>
    <xf numFmtId="0" fontId="14" fillId="0" borderId="352" xfId="0" applyFont="1" applyBorder="1" applyProtection="1">
      <protection locked="0"/>
    </xf>
    <xf numFmtId="165" fontId="14" fillId="7" borderId="182" xfId="0" applyNumberFormat="1" applyFont="1" applyFill="1" applyBorder="1" applyProtection="1">
      <protection locked="0"/>
    </xf>
    <xf numFmtId="165" fontId="38" fillId="7" borderId="286" xfId="0" applyNumberFormat="1" applyFont="1" applyFill="1" applyBorder="1" applyAlignment="1" applyProtection="1">
      <alignment vertical="center"/>
      <protection locked="0"/>
    </xf>
    <xf numFmtId="165" fontId="38" fillId="7" borderId="148" xfId="0" applyNumberFormat="1" applyFont="1" applyFill="1" applyBorder="1" applyAlignment="1" applyProtection="1">
      <alignment vertical="center"/>
      <protection locked="0"/>
    </xf>
    <xf numFmtId="165" fontId="38" fillId="7" borderId="106" xfId="0" applyNumberFormat="1" applyFont="1" applyFill="1" applyBorder="1" applyAlignment="1" applyProtection="1">
      <alignment vertical="center"/>
      <protection locked="0"/>
    </xf>
    <xf numFmtId="42" fontId="21" fillId="14" borderId="391" xfId="0" applyNumberFormat="1" applyFont="1" applyFill="1" applyBorder="1"/>
    <xf numFmtId="42" fontId="21" fillId="14" borderId="181" xfId="0" applyNumberFormat="1" applyFont="1" applyFill="1" applyBorder="1"/>
    <xf numFmtId="0" fontId="89" fillId="0" borderId="0" xfId="0" applyFont="1"/>
    <xf numFmtId="0" fontId="90" fillId="0" borderId="0" xfId="0" applyFont="1"/>
    <xf numFmtId="0" fontId="0" fillId="12" borderId="0" xfId="0" applyFill="1" applyAlignment="1">
      <alignment horizontal="left"/>
    </xf>
    <xf numFmtId="0" fontId="0" fillId="0" borderId="360" xfId="0" applyBorder="1" applyAlignment="1">
      <alignment vertical="top"/>
    </xf>
    <xf numFmtId="0" fontId="0" fillId="0" borderId="361" xfId="0" applyBorder="1" applyAlignment="1">
      <alignment vertical="top"/>
    </xf>
    <xf numFmtId="0" fontId="0" fillId="0" borderId="140" xfId="0" applyBorder="1" applyAlignment="1">
      <alignment vertical="top"/>
    </xf>
    <xf numFmtId="0" fontId="0" fillId="0" borderId="466" xfId="0" applyBorder="1" applyAlignment="1">
      <alignment vertical="top"/>
    </xf>
    <xf numFmtId="0" fontId="0" fillId="0" borderId="344" xfId="0" applyBorder="1" applyAlignment="1">
      <alignment vertical="top"/>
    </xf>
    <xf numFmtId="0" fontId="44" fillId="0" borderId="0" xfId="0" applyFont="1" applyAlignment="1">
      <alignment horizontal="left" vertical="top" wrapText="1"/>
    </xf>
    <xf numFmtId="0" fontId="14" fillId="0" borderId="4" xfId="0" applyFont="1" applyBorder="1" applyAlignment="1" applyProtection="1">
      <alignment horizontal="left"/>
      <protection locked="0"/>
    </xf>
    <xf numFmtId="0" fontId="46" fillId="0" borderId="4" xfId="0" applyFont="1" applyBorder="1" applyAlignment="1" applyProtection="1">
      <alignment horizontal="left"/>
      <protection locked="0"/>
    </xf>
    <xf numFmtId="0" fontId="18" fillId="0" borderId="4" xfId="0" applyFont="1" applyBorder="1" applyAlignment="1" applyProtection="1">
      <alignment horizontal="left"/>
      <protection locked="0"/>
    </xf>
    <xf numFmtId="0" fontId="14" fillId="0" borderId="0" xfId="0" applyFont="1" applyAlignment="1">
      <alignment horizontal="right" vertical="center"/>
    </xf>
    <xf numFmtId="0" fontId="14" fillId="0" borderId="4" xfId="0" applyFont="1" applyBorder="1" applyAlignment="1">
      <alignment horizontal="right" vertical="center"/>
    </xf>
    <xf numFmtId="0" fontId="14" fillId="0" borderId="13" xfId="0" applyFont="1" applyBorder="1" applyAlignment="1">
      <alignment horizontal="right" vertical="center"/>
    </xf>
    <xf numFmtId="0" fontId="14" fillId="0" borderId="14" xfId="0" applyFont="1" applyBorder="1" applyAlignment="1">
      <alignment horizontal="right" vertical="center"/>
    </xf>
    <xf numFmtId="0" fontId="14" fillId="0" borderId="4" xfId="0" quotePrefix="1" applyFont="1" applyBorder="1" applyAlignment="1" applyProtection="1">
      <alignment horizontal="left"/>
      <protection locked="0"/>
    </xf>
    <xf numFmtId="0" fontId="18" fillId="15" borderId="115" xfId="0" applyFont="1" applyFill="1" applyBorder="1" applyAlignment="1">
      <alignment horizontal="left" vertical="center" wrapText="1"/>
    </xf>
    <xf numFmtId="0" fontId="18" fillId="15" borderId="157" xfId="0" applyFont="1" applyFill="1" applyBorder="1" applyAlignment="1">
      <alignment horizontal="left" vertical="center" wrapText="1"/>
    </xf>
    <xf numFmtId="0" fontId="39" fillId="0" borderId="191" xfId="0" applyFont="1" applyBorder="1" applyAlignment="1" applyProtection="1">
      <alignment wrapText="1"/>
      <protection locked="0"/>
    </xf>
    <xf numFmtId="0" fontId="39" fillId="0" borderId="177" xfId="0" applyFont="1" applyBorder="1" applyAlignment="1" applyProtection="1">
      <alignment wrapText="1"/>
      <protection locked="0"/>
    </xf>
    <xf numFmtId="0" fontId="39" fillId="0" borderId="206" xfId="0" applyFont="1" applyBorder="1" applyAlignment="1" applyProtection="1">
      <alignment wrapText="1"/>
      <protection locked="0"/>
    </xf>
    <xf numFmtId="0" fontId="39" fillId="0" borderId="181" xfId="0" applyFont="1" applyBorder="1" applyAlignment="1" applyProtection="1">
      <alignment wrapText="1"/>
      <protection locked="0"/>
    </xf>
    <xf numFmtId="0" fontId="47" fillId="0" borderId="0" xfId="0" applyFont="1" applyAlignment="1">
      <alignment horizontal="center" wrapText="1"/>
    </xf>
    <xf numFmtId="0" fontId="3" fillId="6" borderId="301" xfId="0" applyFont="1" applyFill="1" applyBorder="1" applyAlignment="1">
      <alignment horizontal="center"/>
    </xf>
    <xf numFmtId="0" fontId="3" fillId="6" borderId="178" xfId="0" applyFont="1" applyFill="1" applyBorder="1" applyAlignment="1">
      <alignment horizontal="center"/>
    </xf>
    <xf numFmtId="0" fontId="1" fillId="6" borderId="301" xfId="0" applyFont="1" applyFill="1" applyBorder="1" applyAlignment="1">
      <alignment horizontal="center"/>
    </xf>
    <xf numFmtId="0" fontId="1" fillId="6" borderId="178" xfId="0" applyFont="1" applyFill="1" applyBorder="1" applyAlignment="1">
      <alignment horizontal="center"/>
    </xf>
    <xf numFmtId="0" fontId="47" fillId="0" borderId="140" xfId="0" applyFont="1" applyBorder="1" applyAlignment="1">
      <alignment horizontal="center" vertical="center" wrapText="1"/>
    </xf>
    <xf numFmtId="0" fontId="1" fillId="6" borderId="413" xfId="0" applyFont="1" applyFill="1" applyBorder="1" applyAlignment="1">
      <alignment horizontal="center"/>
    </xf>
    <xf numFmtId="0" fontId="1" fillId="6" borderId="414" xfId="0" applyFont="1" applyFill="1" applyBorder="1" applyAlignment="1">
      <alignment horizontal="center"/>
    </xf>
    <xf numFmtId="0" fontId="5" fillId="6" borderId="15" xfId="0" applyFont="1" applyFill="1" applyBorder="1" applyAlignment="1">
      <alignment horizontal="center"/>
    </xf>
    <xf numFmtId="0" fontId="5" fillId="6" borderId="412" xfId="0" applyFont="1" applyFill="1" applyBorder="1" applyAlignment="1">
      <alignment horizontal="center"/>
    </xf>
    <xf numFmtId="0" fontId="39" fillId="0" borderId="211" xfId="0" applyFont="1" applyBorder="1" applyAlignment="1" applyProtection="1">
      <alignment wrapText="1"/>
      <protection locked="0"/>
    </xf>
    <xf numFmtId="0" fontId="39" fillId="0" borderId="391" xfId="0" applyFont="1" applyBorder="1" applyAlignment="1" applyProtection="1">
      <alignment wrapText="1"/>
      <protection locked="0"/>
    </xf>
    <xf numFmtId="0" fontId="38" fillId="0" borderId="301" xfId="0" applyFont="1" applyBorder="1" applyAlignment="1" applyProtection="1">
      <alignment horizontal="center"/>
      <protection locked="0"/>
    </xf>
    <xf numFmtId="0" fontId="38" fillId="0" borderId="177" xfId="0" applyFont="1" applyBorder="1" applyAlignment="1" applyProtection="1">
      <alignment horizontal="center"/>
      <protection locked="0"/>
    </xf>
    <xf numFmtId="0" fontId="18" fillId="15" borderId="405" xfId="0" applyFont="1" applyFill="1" applyBorder="1" applyAlignment="1">
      <alignment horizontal="left" vertical="center"/>
    </xf>
    <xf numFmtId="0" fontId="18" fillId="15" borderId="157" xfId="0" applyFont="1" applyFill="1" applyBorder="1" applyAlignment="1">
      <alignment horizontal="left" vertical="center"/>
    </xf>
    <xf numFmtId="0" fontId="18" fillId="15" borderId="406" xfId="0" applyFont="1" applyFill="1" applyBorder="1" applyAlignment="1">
      <alignment horizontal="left" vertical="center"/>
    </xf>
    <xf numFmtId="0" fontId="39" fillId="0" borderId="301" xfId="0" applyFont="1" applyBorder="1" applyAlignment="1" applyProtection="1">
      <alignment horizontal="center"/>
      <protection locked="0"/>
    </xf>
    <xf numFmtId="0" fontId="39" fillId="0" borderId="177" xfId="0" applyFont="1" applyBorder="1" applyAlignment="1" applyProtection="1">
      <alignment horizontal="center"/>
      <protection locked="0"/>
    </xf>
    <xf numFmtId="0" fontId="39" fillId="0" borderId="347" xfId="0" applyFont="1" applyBorder="1" applyAlignment="1" applyProtection="1">
      <alignment horizontal="center"/>
      <protection locked="0"/>
    </xf>
    <xf numFmtId="0" fontId="39" fillId="0" borderId="181" xfId="0" applyFont="1" applyBorder="1" applyAlignment="1" applyProtection="1">
      <alignment horizontal="center"/>
      <protection locked="0"/>
    </xf>
    <xf numFmtId="9" fontId="18" fillId="15" borderId="405" xfId="0" applyNumberFormat="1" applyFont="1" applyFill="1" applyBorder="1" applyAlignment="1">
      <alignment horizontal="center" vertical="center" wrapText="1"/>
    </xf>
    <xf numFmtId="9" fontId="18" fillId="15" borderId="100" xfId="0" applyNumberFormat="1" applyFont="1" applyFill="1" applyBorder="1" applyAlignment="1">
      <alignment horizontal="center" vertical="center" wrapText="1"/>
    </xf>
    <xf numFmtId="0" fontId="3" fillId="6" borderId="349" xfId="0" applyFont="1" applyFill="1" applyBorder="1" applyAlignment="1">
      <alignment horizontal="center"/>
    </xf>
    <xf numFmtId="0" fontId="3" fillId="6" borderId="392" xfId="0" applyFont="1" applyFill="1" applyBorder="1" applyAlignment="1">
      <alignment horizontal="center"/>
    </xf>
    <xf numFmtId="9" fontId="18" fillId="15" borderId="405" xfId="0" applyNumberFormat="1" applyFont="1" applyFill="1" applyBorder="1" applyAlignment="1">
      <alignment horizontal="left" vertical="center" wrapText="1"/>
    </xf>
    <xf numFmtId="9" fontId="18" fillId="15" borderId="157" xfId="0" applyNumberFormat="1" applyFont="1" applyFill="1" applyBorder="1" applyAlignment="1">
      <alignment horizontal="left" vertical="center" wrapText="1"/>
    </xf>
    <xf numFmtId="0" fontId="38" fillId="0" borderId="349" xfId="0" applyFont="1" applyBorder="1" applyAlignment="1" applyProtection="1">
      <alignment horizontal="left"/>
      <protection locked="0"/>
    </xf>
    <xf numFmtId="0" fontId="38" fillId="0" borderId="391" xfId="0" applyFont="1" applyBorder="1" applyAlignment="1" applyProtection="1">
      <alignment horizontal="left"/>
      <protection locked="0"/>
    </xf>
    <xf numFmtId="0" fontId="37" fillId="15" borderId="3" xfId="0" applyFont="1" applyFill="1" applyBorder="1" applyAlignment="1">
      <alignment horizontal="center" vertical="center" wrapText="1"/>
    </xf>
    <xf numFmtId="0" fontId="15" fillId="0" borderId="0" xfId="0" applyFont="1" applyAlignment="1">
      <alignment horizontal="left" wrapText="1"/>
    </xf>
    <xf numFmtId="0" fontId="19" fillId="15" borderId="0" xfId="0" applyFont="1" applyFill="1" applyAlignment="1">
      <alignment vertical="center"/>
    </xf>
    <xf numFmtId="0" fontId="37" fillId="15" borderId="158" xfId="0" applyFont="1" applyFill="1" applyBorder="1" applyAlignment="1">
      <alignment horizontal="center" vertical="center" wrapText="1"/>
    </xf>
    <xf numFmtId="0" fontId="37" fillId="15" borderId="12" xfId="0" applyFont="1" applyFill="1" applyBorder="1" applyAlignment="1">
      <alignment horizontal="center" vertical="center" wrapText="1"/>
    </xf>
    <xf numFmtId="0" fontId="37" fillId="15" borderId="156" xfId="0" applyFont="1" applyFill="1" applyBorder="1" applyAlignment="1">
      <alignment horizontal="center" vertical="center" wrapText="1"/>
    </xf>
    <xf numFmtId="0" fontId="37" fillId="15" borderId="5" xfId="0" applyFont="1" applyFill="1" applyBorder="1" applyAlignment="1">
      <alignment horizontal="center" vertical="center" wrapText="1"/>
    </xf>
    <xf numFmtId="0" fontId="37" fillId="6" borderId="159"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22" fillId="26" borderId="58" xfId="0" applyFont="1" applyFill="1" applyBorder="1" applyAlignment="1">
      <alignment horizontal="center" vertical="center"/>
    </xf>
    <xf numFmtId="0" fontId="3" fillId="0" borderId="6"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19" fillId="15" borderId="0" xfId="0" applyFont="1" applyFill="1" applyAlignment="1">
      <alignment horizontal="left"/>
    </xf>
    <xf numFmtId="0" fontId="3" fillId="3" borderId="6"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3"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14" xfId="0" applyFont="1" applyFill="1" applyBorder="1" applyAlignment="1" applyProtection="1">
      <alignment horizontal="left" vertical="top" wrapText="1"/>
      <protection locked="0"/>
    </xf>
    <xf numFmtId="0" fontId="3" fillId="3" borderId="7"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25" fillId="10" borderId="443" xfId="0" applyFont="1" applyFill="1" applyBorder="1" applyAlignment="1">
      <alignment horizontal="center" vertical="center" wrapText="1"/>
    </xf>
    <xf numFmtId="0" fontId="25" fillId="10" borderId="60" xfId="0" applyFont="1" applyFill="1" applyBorder="1" applyAlignment="1">
      <alignment horizontal="center" vertical="center" wrapText="1"/>
    </xf>
    <xf numFmtId="0" fontId="25" fillId="10" borderId="444" xfId="0" applyFont="1" applyFill="1" applyBorder="1" applyAlignment="1">
      <alignment horizontal="center" vertical="center" wrapText="1"/>
    </xf>
    <xf numFmtId="5" fontId="25" fillId="7" borderId="59" xfId="0" applyNumberFormat="1" applyFont="1" applyFill="1" applyBorder="1" applyAlignment="1">
      <alignment horizontal="center" vertical="center" wrapText="1"/>
    </xf>
    <xf numFmtId="5" fontId="25" fillId="7" borderId="448" xfId="0" applyNumberFormat="1" applyFont="1" applyFill="1" applyBorder="1" applyAlignment="1">
      <alignment horizontal="center" vertical="center" wrapText="1"/>
    </xf>
    <xf numFmtId="5" fontId="25" fillId="12" borderId="59" xfId="0" applyNumberFormat="1" applyFont="1" applyFill="1" applyBorder="1" applyAlignment="1">
      <alignment horizontal="center" vertical="center" wrapText="1"/>
    </xf>
    <xf numFmtId="5" fontId="25" fillId="12" borderId="448" xfId="0" applyNumberFormat="1" applyFont="1" applyFill="1" applyBorder="1" applyAlignment="1">
      <alignment horizontal="center" vertical="center" wrapText="1"/>
    </xf>
    <xf numFmtId="42" fontId="15" fillId="0" borderId="0" xfId="0" applyNumberFormat="1" applyFont="1" applyAlignment="1">
      <alignment horizontal="center" vertical="center" wrapText="1"/>
    </xf>
    <xf numFmtId="42" fontId="15" fillId="0" borderId="70" xfId="0" applyNumberFormat="1" applyFont="1" applyBorder="1" applyAlignment="1">
      <alignment horizontal="center" vertical="center" wrapText="1"/>
    </xf>
    <xf numFmtId="0" fontId="25" fillId="10" borderId="445" xfId="0" applyFont="1" applyFill="1" applyBorder="1" applyAlignment="1">
      <alignment horizontal="center" vertical="center" wrapText="1"/>
    </xf>
    <xf numFmtId="0" fontId="25" fillId="10" borderId="370" xfId="0" applyFont="1" applyFill="1" applyBorder="1" applyAlignment="1">
      <alignment horizontal="center" vertical="center" wrapText="1"/>
    </xf>
    <xf numFmtId="0" fontId="25" fillId="10" borderId="441" xfId="0" applyFont="1" applyFill="1" applyBorder="1" applyAlignment="1">
      <alignment horizontal="center" vertical="center" wrapText="1"/>
    </xf>
    <xf numFmtId="0" fontId="23" fillId="0" borderId="37" xfId="0" applyFont="1" applyBorder="1" applyAlignment="1" applyProtection="1">
      <alignment vertical="center"/>
      <protection locked="0"/>
    </xf>
    <xf numFmtId="0" fontId="23" fillId="0" borderId="38" xfId="0" applyFont="1" applyBorder="1" applyAlignment="1" applyProtection="1">
      <alignment vertical="center"/>
      <protection locked="0"/>
    </xf>
    <xf numFmtId="0" fontId="26" fillId="12" borderId="445" xfId="0" applyFont="1" applyFill="1" applyBorder="1" applyAlignment="1">
      <alignment horizontal="center"/>
    </xf>
    <xf numFmtId="0" fontId="26" fillId="12" borderId="447" xfId="0" applyFont="1" applyFill="1" applyBorder="1" applyAlignment="1">
      <alignment horizontal="center"/>
    </xf>
    <xf numFmtId="44" fontId="21" fillId="0" borderId="301" xfId="0" applyNumberFormat="1" applyFont="1" applyBorder="1" applyAlignment="1" applyProtection="1">
      <alignment vertical="center"/>
      <protection locked="0"/>
    </xf>
    <xf numFmtId="44" fontId="21" fillId="0" borderId="178" xfId="0" applyNumberFormat="1" applyFont="1" applyBorder="1" applyAlignment="1" applyProtection="1">
      <alignment vertical="center"/>
      <protection locked="0"/>
    </xf>
    <xf numFmtId="44" fontId="21" fillId="0" borderId="105" xfId="0" applyNumberFormat="1" applyFont="1" applyBorder="1" applyAlignment="1" applyProtection="1">
      <alignment vertical="center"/>
      <protection locked="0"/>
    </xf>
    <xf numFmtId="44" fontId="21" fillId="0" borderId="345" xfId="0" applyNumberFormat="1" applyFont="1" applyBorder="1" applyAlignment="1" applyProtection="1">
      <alignment vertical="center"/>
      <protection locked="0"/>
    </xf>
    <xf numFmtId="0" fontId="5" fillId="7" borderId="157" xfId="0" applyFont="1" applyFill="1" applyBorder="1" applyAlignment="1">
      <alignment horizontal="center"/>
    </xf>
    <xf numFmtId="0" fontId="5" fillId="7" borderId="100" xfId="0" applyFont="1" applyFill="1" applyBorder="1" applyAlignment="1">
      <alignment horizontal="center"/>
    </xf>
    <xf numFmtId="5" fontId="8" fillId="15" borderId="41" xfId="0" applyNumberFormat="1" applyFont="1" applyFill="1" applyBorder="1" applyAlignment="1">
      <alignment horizontal="center" vertical="center" wrapText="1"/>
    </xf>
    <xf numFmtId="5" fontId="8" fillId="15" borderId="40" xfId="0" applyNumberFormat="1" applyFont="1" applyFill="1" applyBorder="1" applyAlignment="1">
      <alignment horizontal="center" vertical="center" wrapText="1"/>
    </xf>
    <xf numFmtId="44" fontId="21" fillId="0" borderId="173" xfId="0" applyNumberFormat="1" applyFont="1" applyBorder="1" applyAlignment="1" applyProtection="1">
      <alignment vertical="center"/>
      <protection locked="0"/>
    </xf>
    <xf numFmtId="44" fontId="21" fillId="0" borderId="325" xfId="0" applyNumberFormat="1" applyFont="1" applyBorder="1" applyAlignment="1" applyProtection="1">
      <alignment vertical="center"/>
      <protection locked="0"/>
    </xf>
    <xf numFmtId="44" fontId="21" fillId="0" borderId="266" xfId="0" applyNumberFormat="1" applyFont="1" applyBorder="1" applyAlignment="1" applyProtection="1">
      <alignment vertical="center"/>
      <protection locked="0"/>
    </xf>
    <xf numFmtId="9" fontId="21" fillId="0" borderId="301" xfId="0" applyNumberFormat="1" applyFont="1" applyBorder="1" applyAlignment="1" applyProtection="1">
      <alignment vertical="center"/>
      <protection locked="0"/>
    </xf>
    <xf numFmtId="0" fontId="86" fillId="0" borderId="140" xfId="0" applyFont="1" applyBorder="1" applyAlignment="1">
      <alignment horizontal="center" vertical="center"/>
    </xf>
    <xf numFmtId="0" fontId="86" fillId="0" borderId="447" xfId="0" applyFont="1" applyBorder="1" applyAlignment="1">
      <alignment horizontal="center" vertical="center"/>
    </xf>
    <xf numFmtId="168" fontId="23" fillId="0" borderId="37" xfId="0" applyNumberFormat="1" applyFont="1" applyBorder="1" applyAlignment="1" applyProtection="1">
      <alignment vertical="center"/>
      <protection locked="0"/>
    </xf>
    <xf numFmtId="168" fontId="23" fillId="0" borderId="38" xfId="0" applyNumberFormat="1" applyFont="1" applyBorder="1" applyAlignment="1" applyProtection="1">
      <alignment vertical="center"/>
      <protection locked="0"/>
    </xf>
    <xf numFmtId="0" fontId="15" fillId="15" borderId="37" xfId="0" applyFont="1" applyFill="1" applyBorder="1" applyAlignment="1">
      <alignment horizontal="center"/>
    </xf>
    <xf numFmtId="5" fontId="15" fillId="15" borderId="57" xfId="0" applyNumberFormat="1" applyFont="1" applyFill="1" applyBorder="1" applyAlignment="1">
      <alignment horizontal="center" vertical="center"/>
    </xf>
    <xf numFmtId="5" fontId="15" fillId="15" borderId="58" xfId="0" applyNumberFormat="1" applyFont="1" applyFill="1" applyBorder="1" applyAlignment="1">
      <alignment horizontal="center" vertical="center"/>
    </xf>
    <xf numFmtId="0" fontId="15" fillId="7" borderId="59" xfId="0" applyFont="1" applyFill="1" applyBorder="1" applyAlignment="1">
      <alignment horizontal="center" vertical="center" wrapText="1"/>
    </xf>
    <xf numFmtId="5" fontId="15" fillId="15" borderId="64" xfId="0" applyNumberFormat="1" applyFont="1" applyFill="1" applyBorder="1" applyAlignment="1">
      <alignment horizontal="center" vertical="center" wrapText="1"/>
    </xf>
    <xf numFmtId="5" fontId="15" fillId="15" borderId="65" xfId="0" applyNumberFormat="1" applyFont="1" applyFill="1" applyBorder="1" applyAlignment="1">
      <alignment horizontal="center" vertical="center" wrapText="1"/>
    </xf>
    <xf numFmtId="9" fontId="49" fillId="7" borderId="113" xfId="0" applyNumberFormat="1" applyFont="1" applyFill="1" applyBorder="1" applyAlignment="1" applyProtection="1">
      <alignment horizontal="center"/>
      <protection locked="0"/>
    </xf>
    <xf numFmtId="9" fontId="49" fillId="7" borderId="345" xfId="0" applyNumberFormat="1" applyFont="1" applyFill="1" applyBorder="1" applyAlignment="1" applyProtection="1">
      <alignment horizontal="center"/>
      <protection locked="0"/>
    </xf>
    <xf numFmtId="0" fontId="50" fillId="0" borderId="0" xfId="0" applyFont="1" applyAlignment="1">
      <alignment horizontal="left" vertical="center" wrapText="1"/>
    </xf>
    <xf numFmtId="0" fontId="50" fillId="0" borderId="14" xfId="0" applyFont="1" applyBorder="1" applyAlignment="1">
      <alignment horizontal="left" vertical="center" wrapText="1"/>
    </xf>
    <xf numFmtId="0" fontId="15" fillId="0" borderId="73" xfId="0" applyFont="1" applyBorder="1" applyAlignment="1">
      <alignment horizontal="center" vertical="top" wrapText="1"/>
    </xf>
    <xf numFmtId="0" fontId="15" fillId="0" borderId="0" xfId="0" applyFont="1" applyAlignment="1">
      <alignment horizontal="center" vertical="top" wrapText="1"/>
    </xf>
    <xf numFmtId="0" fontId="20" fillId="0" borderId="370" xfId="0" applyFont="1" applyBorder="1" applyAlignment="1">
      <alignment horizontal="center"/>
    </xf>
    <xf numFmtId="0" fontId="20" fillId="0" borderId="76" xfId="0" applyFont="1" applyBorder="1" applyAlignment="1">
      <alignment horizontal="center"/>
    </xf>
    <xf numFmtId="166" fontId="44" fillId="0" borderId="370" xfId="0" applyNumberFormat="1" applyFont="1" applyBorder="1" applyAlignment="1">
      <alignment horizontal="center"/>
    </xf>
    <xf numFmtId="166" fontId="44" fillId="0" borderId="0" xfId="0" applyNumberFormat="1" applyFont="1" applyAlignment="1">
      <alignment horizontal="center"/>
    </xf>
    <xf numFmtId="0" fontId="18" fillId="15" borderId="105" xfId="0" applyFont="1" applyFill="1" applyBorder="1" applyAlignment="1">
      <alignment wrapText="1"/>
    </xf>
    <xf numFmtId="166" fontId="44" fillId="0" borderId="0" xfId="0" applyNumberFormat="1" applyFont="1" applyAlignment="1">
      <alignment horizontal="left"/>
    </xf>
    <xf numFmtId="0" fontId="47" fillId="0" borderId="20" xfId="0" applyFont="1" applyBorder="1" applyAlignment="1">
      <alignment horizontal="center" vertical="top" wrapText="1"/>
    </xf>
    <xf numFmtId="0" fontId="47" fillId="0" borderId="0" xfId="0" applyFont="1" applyAlignment="1">
      <alignment horizontal="center" vertical="top" wrapText="1"/>
    </xf>
    <xf numFmtId="0" fontId="47" fillId="0" borderId="20" xfId="0" applyFont="1" applyBorder="1" applyAlignment="1">
      <alignment horizontal="center" vertical="center" wrapText="1"/>
    </xf>
    <xf numFmtId="0" fontId="47" fillId="0" borderId="0" xfId="0" applyFont="1" applyAlignment="1">
      <alignment horizontal="center" vertical="center" wrapText="1"/>
    </xf>
    <xf numFmtId="0" fontId="84" fillId="0" borderId="6" xfId="0" applyFont="1" applyBorder="1" applyAlignment="1" applyProtection="1">
      <alignment horizontal="left" vertical="top" wrapText="1"/>
      <protection locked="0"/>
    </xf>
    <xf numFmtId="0" fontId="84" fillId="0" borderId="9" xfId="0" applyFont="1" applyBorder="1" applyAlignment="1" applyProtection="1">
      <alignment horizontal="left" vertical="top" wrapText="1"/>
      <protection locked="0"/>
    </xf>
    <xf numFmtId="0" fontId="84" fillId="0" borderId="11" xfId="0" applyFont="1" applyBorder="1" applyAlignment="1" applyProtection="1">
      <alignment horizontal="left" vertical="top" wrapText="1"/>
      <protection locked="0"/>
    </xf>
    <xf numFmtId="0" fontId="84" fillId="0" borderId="13" xfId="0" applyFont="1" applyBorder="1" applyAlignment="1" applyProtection="1">
      <alignment horizontal="left" vertical="top" wrapText="1"/>
      <protection locked="0"/>
    </xf>
    <xf numFmtId="0" fontId="84" fillId="0" borderId="0" xfId="0" applyFont="1" applyAlignment="1" applyProtection="1">
      <alignment horizontal="left" vertical="top" wrapText="1"/>
      <protection locked="0"/>
    </xf>
    <xf numFmtId="0" fontId="84" fillId="0" borderId="14" xfId="0" applyFont="1" applyBorder="1" applyAlignment="1" applyProtection="1">
      <alignment horizontal="left" vertical="top" wrapText="1"/>
      <protection locked="0"/>
    </xf>
    <xf numFmtId="0" fontId="84" fillId="0" borderId="7" xfId="0" applyFont="1" applyBorder="1" applyAlignment="1" applyProtection="1">
      <alignment horizontal="left" vertical="top" wrapText="1"/>
      <protection locked="0"/>
    </xf>
    <xf numFmtId="0" fontId="84" fillId="0" borderId="4" xfId="0" applyFont="1" applyBorder="1" applyAlignment="1" applyProtection="1">
      <alignment horizontal="left" vertical="top" wrapText="1"/>
      <protection locked="0"/>
    </xf>
    <xf numFmtId="0" fontId="84" fillId="0" borderId="12" xfId="0" applyFont="1" applyBorder="1" applyAlignment="1" applyProtection="1">
      <alignment horizontal="left" vertical="top" wrapText="1"/>
      <protection locked="0"/>
    </xf>
    <xf numFmtId="0" fontId="15" fillId="6" borderId="450" xfId="0" applyFont="1" applyFill="1" applyBorder="1" applyAlignment="1">
      <alignment vertical="center"/>
    </xf>
    <xf numFmtId="173" fontId="61" fillId="15" borderId="113" xfId="0" applyNumberFormat="1" applyFont="1" applyFill="1" applyBorder="1" applyAlignment="1">
      <alignment horizontal="left" vertical="center"/>
    </xf>
    <xf numFmtId="173" fontId="61" fillId="15" borderId="344" xfId="0" applyNumberFormat="1" applyFont="1" applyFill="1" applyBorder="1" applyAlignment="1">
      <alignment horizontal="left" vertical="center"/>
    </xf>
    <xf numFmtId="173" fontId="61" fillId="15" borderId="345" xfId="0" applyNumberFormat="1" applyFont="1" applyFill="1" applyBorder="1" applyAlignment="1">
      <alignment horizontal="left" vertical="center"/>
    </xf>
    <xf numFmtId="9" fontId="5" fillId="30" borderId="0" xfId="0" applyNumberFormat="1" applyFont="1" applyFill="1" applyAlignment="1">
      <alignment vertical="center"/>
    </xf>
    <xf numFmtId="9" fontId="5" fillId="30" borderId="2" xfId="0" applyNumberFormat="1" applyFont="1" applyFill="1" applyBorder="1" applyAlignment="1">
      <alignment vertical="center"/>
    </xf>
    <xf numFmtId="0" fontId="18" fillId="15" borderId="158" xfId="0" applyFont="1" applyFill="1" applyBorder="1" applyAlignment="1">
      <alignment horizontal="center" vertical="center" wrapText="1"/>
    </xf>
    <xf numFmtId="0" fontId="18" fillId="15" borderId="156" xfId="0" applyFont="1" applyFill="1" applyBorder="1" applyAlignment="1">
      <alignment horizontal="center" vertical="center" wrapText="1"/>
    </xf>
    <xf numFmtId="0" fontId="18" fillId="15" borderId="60" xfId="0" applyFont="1" applyFill="1" applyBorder="1" applyAlignment="1">
      <alignment horizontal="center" vertical="center" wrapText="1"/>
    </xf>
    <xf numFmtId="0" fontId="0" fillId="0" borderId="0" xfId="0" applyAlignment="1">
      <alignment horizontal="center" vertical="center" wrapText="1"/>
    </xf>
    <xf numFmtId="0" fontId="16" fillId="15" borderId="113" xfId="0" applyFont="1" applyFill="1" applyBorder="1" applyAlignment="1">
      <alignment horizontal="center"/>
    </xf>
    <xf numFmtId="0" fontId="16" fillId="15" borderId="344" xfId="0" applyFont="1" applyFill="1" applyBorder="1" applyAlignment="1">
      <alignment horizontal="center"/>
    </xf>
    <xf numFmtId="166" fontId="16" fillId="15" borderId="113" xfId="0" applyNumberFormat="1" applyFont="1" applyFill="1" applyBorder="1" applyAlignment="1">
      <alignment horizontal="center"/>
    </xf>
    <xf numFmtId="166" fontId="16" fillId="15" borderId="344" xfId="0" applyNumberFormat="1" applyFont="1" applyFill="1" applyBorder="1" applyAlignment="1">
      <alignment horizontal="center"/>
    </xf>
    <xf numFmtId="166" fontId="13" fillId="0" borderId="48" xfId="0" applyNumberFormat="1" applyFont="1" applyBorder="1" applyAlignment="1">
      <alignment horizontal="center"/>
    </xf>
    <xf numFmtId="166" fontId="13" fillId="0" borderId="371" xfId="0" applyNumberFormat="1" applyFont="1" applyBorder="1" applyAlignment="1">
      <alignment horizontal="center"/>
    </xf>
    <xf numFmtId="0" fontId="14" fillId="0" borderId="140"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59" xfId="0" applyFont="1" applyBorder="1" applyAlignment="1" applyProtection="1">
      <alignment horizontal="left" vertical="top" wrapText="1"/>
      <protection locked="0"/>
    </xf>
    <xf numFmtId="166" fontId="15" fillId="0" borderId="0" xfId="0" applyNumberFormat="1" applyFont="1" applyAlignment="1">
      <alignment horizontal="center" wrapText="1"/>
    </xf>
    <xf numFmtId="0" fontId="15" fillId="0" borderId="140" xfId="0" applyFont="1" applyBorder="1" applyAlignment="1">
      <alignment horizontal="center" vertical="center" wrapText="1"/>
    </xf>
    <xf numFmtId="0" fontId="15" fillId="0" borderId="0" xfId="0" applyFont="1" applyAlignment="1">
      <alignment horizontal="center" vertical="center" wrapText="1"/>
    </xf>
    <xf numFmtId="166" fontId="15" fillId="0" borderId="140" xfId="0" applyNumberFormat="1" applyFont="1" applyBorder="1" applyAlignment="1">
      <alignment horizontal="center" wrapText="1"/>
    </xf>
    <xf numFmtId="3" fontId="13" fillId="0" borderId="0" xfId="0" applyNumberFormat="1" applyFont="1" applyAlignment="1">
      <alignment horizontal="left"/>
    </xf>
    <xf numFmtId="3" fontId="13" fillId="0" borderId="374" xfId="0" applyNumberFormat="1" applyFont="1" applyBorder="1" applyAlignment="1">
      <alignment horizontal="left"/>
    </xf>
    <xf numFmtId="0" fontId="15" fillId="0" borderId="0" xfId="0" applyFont="1" applyAlignment="1">
      <alignment horizontal="center"/>
    </xf>
    <xf numFmtId="3" fontId="16" fillId="15" borderId="113" xfId="0" applyNumberFormat="1" applyFont="1" applyFill="1" applyBorder="1" applyAlignment="1">
      <alignment horizontal="center" vertical="center"/>
    </xf>
    <xf numFmtId="3" fontId="16" fillId="15" borderId="344" xfId="0" applyNumberFormat="1" applyFont="1" applyFill="1" applyBorder="1" applyAlignment="1">
      <alignment horizontal="center" vertical="center"/>
    </xf>
    <xf numFmtId="3" fontId="16" fillId="15" borderId="345" xfId="0" applyNumberFormat="1" applyFont="1" applyFill="1" applyBorder="1" applyAlignment="1">
      <alignment horizontal="center" vertical="center"/>
    </xf>
    <xf numFmtId="0" fontId="16" fillId="15" borderId="345" xfId="0" applyFont="1" applyFill="1" applyBorder="1" applyAlignment="1">
      <alignment horizontal="center"/>
    </xf>
    <xf numFmtId="0" fontId="14" fillId="15" borderId="113" xfId="0" applyFont="1" applyFill="1" applyBorder="1" applyAlignment="1">
      <alignment wrapText="1"/>
    </xf>
    <xf numFmtId="0" fontId="14" fillId="15" borderId="351" xfId="0" applyFont="1" applyFill="1" applyBorder="1" applyAlignment="1">
      <alignment wrapText="1"/>
    </xf>
    <xf numFmtId="0" fontId="14" fillId="0" borderId="170" xfId="0" applyFont="1" applyBorder="1" applyAlignment="1" applyProtection="1">
      <alignment wrapText="1"/>
      <protection locked="0"/>
    </xf>
    <xf numFmtId="0" fontId="14" fillId="0" borderId="382" xfId="0" applyFont="1" applyBorder="1" applyAlignment="1" applyProtection="1">
      <alignment wrapText="1"/>
      <protection locked="0"/>
    </xf>
    <xf numFmtId="0" fontId="35" fillId="0" borderId="0" xfId="0" applyFont="1" applyAlignment="1">
      <alignment horizontal="left" wrapText="1"/>
    </xf>
    <xf numFmtId="0" fontId="38" fillId="0" borderId="138" xfId="0" applyFont="1" applyBorder="1" applyAlignment="1" applyProtection="1">
      <alignment horizontal="left" vertical="center"/>
      <protection locked="0"/>
    </xf>
    <xf numFmtId="0" fontId="38" fillId="0" borderId="401" xfId="0" applyFont="1" applyBorder="1" applyAlignment="1" applyProtection="1">
      <alignment horizontal="left" vertical="center"/>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59" xfId="0" applyBorder="1" applyAlignment="1" applyProtection="1">
      <alignment horizontal="left" vertical="top" wrapText="1"/>
      <protection locked="0"/>
    </xf>
    <xf numFmtId="0" fontId="61" fillId="29" borderId="0" xfId="0" applyFont="1" applyFill="1" applyAlignment="1">
      <alignment vertical="center"/>
    </xf>
    <xf numFmtId="49" fontId="38" fillId="0" borderId="174" xfId="0" applyNumberFormat="1" applyFont="1" applyBorder="1" applyAlignment="1" applyProtection="1">
      <alignment horizontal="left" vertical="center"/>
      <protection locked="0"/>
    </xf>
    <xf numFmtId="49" fontId="38" fillId="0" borderId="177" xfId="0" applyNumberFormat="1" applyFont="1" applyBorder="1" applyAlignment="1" applyProtection="1">
      <alignment horizontal="left" vertical="center"/>
      <protection locked="0"/>
    </xf>
    <xf numFmtId="49" fontId="38" fillId="0" borderId="258" xfId="0" applyNumberFormat="1" applyFont="1" applyBorder="1" applyAlignment="1" applyProtection="1">
      <alignment horizontal="left" vertical="center"/>
      <protection locked="0"/>
    </xf>
    <xf numFmtId="42" fontId="38" fillId="0" borderId="259" xfId="0" applyNumberFormat="1" applyFont="1" applyBorder="1" applyAlignment="1" applyProtection="1">
      <alignment horizontal="right" vertical="center"/>
      <protection locked="0"/>
    </xf>
    <xf numFmtId="42" fontId="38" fillId="0" borderId="178" xfId="0" applyNumberFormat="1" applyFont="1" applyBorder="1" applyAlignment="1" applyProtection="1">
      <alignment horizontal="right" vertical="center"/>
      <protection locked="0"/>
    </xf>
    <xf numFmtId="49" fontId="38" fillId="0" borderId="262" xfId="0" applyNumberFormat="1" applyFont="1" applyBorder="1" applyAlignment="1" applyProtection="1">
      <alignment horizontal="left" vertical="center"/>
      <protection locked="0"/>
    </xf>
    <xf numFmtId="49" fontId="38" fillId="0" borderId="263" xfId="0" applyNumberFormat="1" applyFont="1" applyBorder="1" applyAlignment="1" applyProtection="1">
      <alignment horizontal="left" vertical="center"/>
      <protection locked="0"/>
    </xf>
    <xf numFmtId="49" fontId="38" fillId="0" borderId="264" xfId="0" applyNumberFormat="1" applyFont="1" applyBorder="1" applyAlignment="1" applyProtection="1">
      <alignment horizontal="left" vertical="center"/>
      <protection locked="0"/>
    </xf>
    <xf numFmtId="42" fontId="38" fillId="0" borderId="265" xfId="0" applyNumberFormat="1" applyFont="1" applyBorder="1" applyAlignment="1" applyProtection="1">
      <alignment horizontal="right" vertical="center"/>
      <protection locked="0"/>
    </xf>
    <xf numFmtId="42" fontId="38" fillId="0" borderId="266" xfId="0" applyNumberFormat="1" applyFont="1" applyBorder="1" applyAlignment="1" applyProtection="1">
      <alignment horizontal="right" vertical="center"/>
      <protection locked="0"/>
    </xf>
    <xf numFmtId="0" fontId="35" fillId="0" borderId="0" xfId="0" applyFont="1" applyAlignment="1">
      <alignment horizontal="right" vertical="center"/>
    </xf>
    <xf numFmtId="0" fontId="35" fillId="0" borderId="2" xfId="0" applyFont="1" applyBorder="1" applyAlignment="1">
      <alignment horizontal="right" vertical="center"/>
    </xf>
    <xf numFmtId="0" fontId="40" fillId="15" borderId="113" xfId="0" applyFont="1" applyFill="1" applyBorder="1" applyAlignment="1">
      <alignment horizontal="center" vertical="center"/>
    </xf>
    <xf numFmtId="49" fontId="38" fillId="0" borderId="170" xfId="0" applyNumberFormat="1" applyFont="1" applyBorder="1" applyAlignment="1" applyProtection="1">
      <alignment horizontal="left" vertical="center"/>
      <protection locked="0"/>
    </xf>
    <xf numFmtId="49" fontId="38" fillId="0" borderId="172" xfId="0" applyNumberFormat="1" applyFont="1" applyBorder="1" applyAlignment="1" applyProtection="1">
      <alignment horizontal="left" vertical="center"/>
      <protection locked="0"/>
    </xf>
    <xf numFmtId="49" fontId="38" fillId="0" borderId="253" xfId="0" applyNumberFormat="1" applyFont="1" applyBorder="1" applyAlignment="1" applyProtection="1">
      <alignment horizontal="left" vertical="center"/>
      <protection locked="0"/>
    </xf>
    <xf numFmtId="42" fontId="38" fillId="0" borderId="254" xfId="0" applyNumberFormat="1" applyFont="1" applyBorder="1" applyAlignment="1" applyProtection="1">
      <alignment horizontal="right" vertical="center"/>
      <protection locked="0"/>
    </xf>
    <xf numFmtId="42" fontId="38" fillId="0" borderId="173" xfId="0" applyNumberFormat="1" applyFont="1" applyBorder="1" applyAlignment="1" applyProtection="1">
      <alignment horizontal="right" vertical="center"/>
      <protection locked="0"/>
    </xf>
    <xf numFmtId="0" fontId="61" fillId="21" borderId="0" xfId="0" applyFont="1" applyFill="1" applyAlignment="1">
      <alignment vertical="center"/>
    </xf>
    <xf numFmtId="49" fontId="38" fillId="0" borderId="174" xfId="0" applyNumberFormat="1" applyFont="1" applyBorder="1" applyAlignment="1" applyProtection="1">
      <alignment vertical="center"/>
      <protection locked="0"/>
    </xf>
    <xf numFmtId="49" fontId="38" fillId="0" borderId="177" xfId="0" applyNumberFormat="1" applyFont="1" applyBorder="1" applyAlignment="1" applyProtection="1">
      <alignment vertical="center"/>
      <protection locked="0"/>
    </xf>
    <xf numFmtId="49" fontId="38" fillId="0" borderId="258" xfId="0" applyNumberFormat="1" applyFont="1" applyBorder="1" applyAlignment="1" applyProtection="1">
      <alignment vertical="center"/>
      <protection locked="0"/>
    </xf>
    <xf numFmtId="0" fontId="18" fillId="0" borderId="0" xfId="0" applyFont="1" applyAlignment="1">
      <alignment horizontal="center"/>
    </xf>
    <xf numFmtId="0" fontId="18" fillId="0" borderId="2" xfId="0" applyFont="1" applyBorder="1" applyAlignment="1">
      <alignment horizontal="center"/>
    </xf>
    <xf numFmtId="0" fontId="38" fillId="0" borderId="232" xfId="0" applyFont="1" applyBorder="1" applyAlignment="1" applyProtection="1">
      <alignment vertical="center"/>
      <protection locked="0"/>
    </xf>
    <xf numFmtId="0" fontId="38" fillId="0" borderId="378" xfId="0" applyFont="1" applyBorder="1" applyAlignment="1" applyProtection="1">
      <alignment vertical="center"/>
      <protection locked="0"/>
    </xf>
    <xf numFmtId="0" fontId="38" fillId="0" borderId="387" xfId="0" applyFont="1" applyBorder="1" applyAlignment="1">
      <alignment vertical="center"/>
    </xf>
    <xf numFmtId="0" fontId="38" fillId="0" borderId="386" xfId="0" applyFont="1" applyBorder="1" applyAlignment="1">
      <alignment vertical="center"/>
    </xf>
    <xf numFmtId="0" fontId="38" fillId="0" borderId="389" xfId="0" applyFont="1" applyBorder="1" applyAlignment="1">
      <alignment vertical="center"/>
    </xf>
    <xf numFmtId="0" fontId="38" fillId="0" borderId="388" xfId="0" applyFont="1" applyBorder="1" applyAlignment="1">
      <alignment vertical="center"/>
    </xf>
    <xf numFmtId="0" fontId="38" fillId="0" borderId="229" xfId="0" applyFont="1" applyBorder="1" applyAlignment="1" applyProtection="1">
      <alignment vertical="center"/>
      <protection locked="0"/>
    </xf>
    <xf numFmtId="0" fontId="38" fillId="0" borderId="377" xfId="0" applyFont="1" applyBorder="1" applyAlignment="1" applyProtection="1">
      <alignment vertical="center"/>
      <protection locked="0"/>
    </xf>
    <xf numFmtId="0" fontId="38" fillId="0" borderId="0" xfId="0" applyFont="1" applyAlignment="1">
      <alignment horizontal="left" vertical="center" wrapText="1"/>
    </xf>
    <xf numFmtId="0" fontId="38" fillId="0" borderId="2" xfId="0" applyFont="1" applyBorder="1" applyAlignment="1">
      <alignment horizontal="left" vertical="center" wrapText="1"/>
    </xf>
    <xf numFmtId="0" fontId="14" fillId="0" borderId="182" xfId="0" applyFont="1" applyBorder="1" applyAlignment="1" applyProtection="1">
      <alignment horizontal="left" vertical="top" wrapText="1"/>
      <protection locked="0"/>
    </xf>
    <xf numFmtId="0" fontId="14" fillId="0" borderId="286" xfId="0" applyFont="1" applyBorder="1" applyAlignment="1" applyProtection="1">
      <alignment horizontal="left" vertical="top" wrapText="1"/>
      <protection locked="0"/>
    </xf>
    <xf numFmtId="0" fontId="14" fillId="0" borderId="1" xfId="0" applyFont="1" applyBorder="1" applyAlignment="1" applyProtection="1">
      <alignment vertical="top" wrapText="1"/>
      <protection locked="0"/>
    </xf>
    <xf numFmtId="0" fontId="14" fillId="0" borderId="0" xfId="0" applyFont="1" applyAlignment="1" applyProtection="1">
      <alignment vertical="top" wrapText="1"/>
      <protection locked="0"/>
    </xf>
    <xf numFmtId="0" fontId="14" fillId="0" borderId="2" xfId="0" applyFont="1" applyBorder="1" applyAlignment="1" applyProtection="1">
      <alignment vertical="top" wrapText="1"/>
      <protection locked="0"/>
    </xf>
    <xf numFmtId="0" fontId="14" fillId="0" borderId="159" xfId="0" applyFont="1" applyBorder="1" applyAlignment="1" applyProtection="1">
      <alignment vertical="top" wrapText="1"/>
      <protection locked="0"/>
    </xf>
    <xf numFmtId="0" fontId="14" fillId="0" borderId="41" xfId="0" applyFont="1" applyBorder="1" applyAlignment="1">
      <alignment horizontal="left"/>
    </xf>
    <xf numFmtId="0" fontId="14" fillId="0" borderId="40" xfId="0" applyFont="1" applyBorder="1" applyAlignment="1">
      <alignment horizontal="left"/>
    </xf>
    <xf numFmtId="0" fontId="14" fillId="0" borderId="7"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9" xfId="0" applyFont="1" applyBorder="1" applyAlignment="1">
      <alignment horizontal="left" textRotation="90" wrapText="1"/>
    </xf>
    <xf numFmtId="0" fontId="14" fillId="0" borderId="0" xfId="0" applyFont="1" applyAlignment="1">
      <alignment horizontal="left" textRotation="90" wrapText="1"/>
    </xf>
    <xf numFmtId="0" fontId="14" fillId="0" borderId="126" xfId="0" applyFont="1" applyBorder="1" applyAlignment="1">
      <alignment horizontal="left" textRotation="90" wrapText="1"/>
    </xf>
    <xf numFmtId="0" fontId="14" fillId="5" borderId="37" xfId="0" applyFont="1" applyFill="1" applyBorder="1" applyAlignment="1" applyProtection="1">
      <alignment horizontal="left" vertical="top" wrapText="1"/>
      <protection locked="0"/>
    </xf>
    <xf numFmtId="0" fontId="14" fillId="5" borderId="162" xfId="0" applyFont="1" applyFill="1" applyBorder="1" applyAlignment="1" applyProtection="1">
      <alignment horizontal="left" vertical="top" wrapText="1"/>
      <protection locked="0"/>
    </xf>
    <xf numFmtId="0" fontId="14" fillId="5" borderId="38" xfId="0" applyFont="1" applyFill="1" applyBorder="1" applyAlignment="1" applyProtection="1">
      <alignment horizontal="left" vertical="top" wrapText="1"/>
      <protection locked="0"/>
    </xf>
    <xf numFmtId="0" fontId="19" fillId="0" borderId="18" xfId="0" applyFont="1" applyBorder="1" applyAlignment="1">
      <alignment horizontal="center" wrapText="1"/>
    </xf>
    <xf numFmtId="0" fontId="19" fillId="0" borderId="18" xfId="0" applyFont="1" applyBorder="1" applyAlignment="1">
      <alignment horizontal="center"/>
    </xf>
    <xf numFmtId="0" fontId="14" fillId="0" borderId="9" xfId="0" applyFont="1" applyBorder="1" applyAlignment="1">
      <alignment horizontal="left" textRotation="90"/>
    </xf>
    <xf numFmtId="0" fontId="14" fillId="19" borderId="37" xfId="0" applyFont="1" applyFill="1" applyBorder="1" applyAlignment="1">
      <alignment horizontal="left" vertical="top" wrapText="1"/>
    </xf>
    <xf numFmtId="0" fontId="14" fillId="19" borderId="38" xfId="0" applyFont="1" applyFill="1" applyBorder="1" applyAlignment="1">
      <alignment horizontal="left" vertical="top" wrapText="1"/>
    </xf>
    <xf numFmtId="0" fontId="14" fillId="0" borderId="9" xfId="0" applyFont="1" applyBorder="1" applyAlignment="1">
      <alignment horizontal="center" textRotation="90"/>
    </xf>
    <xf numFmtId="0" fontId="14" fillId="0" borderId="0" xfId="0" applyFont="1" applyAlignment="1">
      <alignment horizontal="center" textRotation="90"/>
    </xf>
    <xf numFmtId="0" fontId="41" fillId="6" borderId="37" xfId="0" applyFont="1" applyFill="1" applyBorder="1" applyAlignment="1">
      <alignment vertical="center"/>
    </xf>
    <xf numFmtId="0" fontId="41" fillId="6" borderId="162" xfId="0" applyFont="1" applyFill="1" applyBorder="1" applyAlignment="1">
      <alignment vertical="center"/>
    </xf>
    <xf numFmtId="0" fontId="41" fillId="6" borderId="38" xfId="0" applyFont="1" applyFill="1" applyBorder="1" applyAlignment="1">
      <alignment vertical="center"/>
    </xf>
    <xf numFmtId="0" fontId="41" fillId="6" borderId="38" xfId="0" applyFont="1" applyFill="1" applyBorder="1" applyAlignment="1">
      <alignment horizontal="left" vertical="center" wrapText="1"/>
    </xf>
    <xf numFmtId="0" fontId="22" fillId="0" borderId="445" xfId="0" applyFont="1" applyBorder="1"/>
    <xf numFmtId="0" fontId="22" fillId="0" borderId="447" xfId="0" applyFont="1" applyBorder="1"/>
    <xf numFmtId="0" fontId="22" fillId="0" borderId="450" xfId="0" applyFont="1" applyBorder="1"/>
    <xf numFmtId="0" fontId="0" fillId="0" borderId="450" xfId="0" applyBorder="1"/>
    <xf numFmtId="0" fontId="69" fillId="0" borderId="450" xfId="0" applyFont="1" applyBorder="1" applyAlignment="1">
      <alignment horizontal="center" vertical="top"/>
    </xf>
    <xf numFmtId="0" fontId="0" fillId="0" borderId="450" xfId="0" applyBorder="1" applyAlignment="1">
      <alignment vertical="top"/>
    </xf>
    <xf numFmtId="0" fontId="22" fillId="0" borderId="474" xfId="0" applyFont="1" applyBorder="1" applyAlignment="1">
      <alignment horizontal="center" vertical="top" wrapText="1"/>
    </xf>
    <xf numFmtId="0" fontId="19" fillId="15" borderId="0" xfId="0" applyFont="1" applyFill="1" applyAlignment="1"/>
    <xf numFmtId="0" fontId="14" fillId="0" borderId="4" xfId="0" applyFont="1" applyBorder="1" applyAlignment="1" applyProtection="1">
      <protection locked="0"/>
    </xf>
    <xf numFmtId="0" fontId="14" fillId="0" borderId="0" xfId="0" applyFont="1" applyAlignment="1"/>
    <xf numFmtId="0" fontId="14" fillId="0" borderId="161" xfId="0" applyFont="1" applyBorder="1" applyAlignment="1" applyProtection="1">
      <alignment horizontal="center" vertical="center"/>
      <protection locked="0"/>
    </xf>
    <xf numFmtId="0" fontId="14" fillId="0" borderId="106" xfId="0" applyFont="1" applyBorder="1" applyAlignment="1" applyProtection="1">
      <alignment horizontal="right" vertical="top"/>
      <protection locked="0"/>
    </xf>
    <xf numFmtId="0" fontId="47" fillId="0" borderId="370" xfId="0" applyFont="1" applyBorder="1" applyAlignment="1">
      <alignment horizontal="center" vertical="top"/>
    </xf>
    <xf numFmtId="0" fontId="3" fillId="0" borderId="445" xfId="0" applyFont="1" applyBorder="1"/>
    <xf numFmtId="0" fontId="3" fillId="0" borderId="140" xfId="0" applyFont="1" applyBorder="1"/>
    <xf numFmtId="0" fontId="0" fillId="0" borderId="447" xfId="0" applyBorder="1"/>
    <xf numFmtId="0" fontId="15" fillId="6" borderId="450" xfId="0" applyFont="1" applyFill="1" applyBorder="1" applyAlignment="1"/>
    <xf numFmtId="0" fontId="38" fillId="0" borderId="349" xfId="0" applyFont="1" applyBorder="1" applyAlignment="1" applyProtection="1">
      <protection locked="0"/>
    </xf>
    <xf numFmtId="0" fontId="38" fillId="0" borderId="391" xfId="0" applyFont="1" applyBorder="1" applyAlignment="1" applyProtection="1">
      <protection locked="0"/>
    </xf>
    <xf numFmtId="0" fontId="38" fillId="0" borderId="404" xfId="0" applyFont="1" applyBorder="1" applyAlignment="1" applyProtection="1">
      <protection locked="0"/>
    </xf>
    <xf numFmtId="0" fontId="38" fillId="0" borderId="301" xfId="0" applyFont="1" applyBorder="1" applyAlignment="1" applyProtection="1">
      <protection locked="0"/>
    </xf>
    <xf numFmtId="0" fontId="38" fillId="0" borderId="177" xfId="0" applyFont="1" applyBorder="1" applyAlignment="1" applyProtection="1">
      <protection locked="0"/>
    </xf>
    <xf numFmtId="0" fontId="38" fillId="0" borderId="300" xfId="0" applyFont="1" applyBorder="1" applyAlignment="1" applyProtection="1">
      <protection locked="0"/>
    </xf>
    <xf numFmtId="0" fontId="38" fillId="0" borderId="347" xfId="0" applyFont="1" applyBorder="1" applyAlignment="1" applyProtection="1">
      <protection locked="0"/>
    </xf>
    <xf numFmtId="0" fontId="38" fillId="0" borderId="181" xfId="0" applyFont="1" applyBorder="1" applyAlignment="1" applyProtection="1">
      <protection locked="0"/>
    </xf>
    <xf numFmtId="0" fontId="38" fillId="0" borderId="350" xfId="0" applyFont="1" applyBorder="1" applyAlignment="1" applyProtection="1">
      <protection locked="0"/>
    </xf>
    <xf numFmtId="9" fontId="18" fillId="0" borderId="140" xfId="0" applyNumberFormat="1" applyFont="1" applyBorder="1" applyAlignment="1">
      <alignment vertical="center" wrapText="1"/>
    </xf>
    <xf numFmtId="0" fontId="3" fillId="0" borderId="441" xfId="0" applyFont="1" applyBorder="1"/>
    <xf numFmtId="0" fontId="47" fillId="0" borderId="450" xfId="0" applyFont="1" applyBorder="1" applyAlignment="1">
      <alignment horizontal="center" vertical="center" wrapText="1"/>
    </xf>
    <xf numFmtId="0" fontId="47" fillId="0" borderId="450" xfId="0" applyFont="1" applyBorder="1" applyAlignment="1">
      <alignment horizontal="center" wrapText="1"/>
    </xf>
    <xf numFmtId="0" fontId="2" fillId="7" borderId="113" xfId="0" applyFont="1" applyFill="1" applyBorder="1" applyAlignment="1"/>
    <xf numFmtId="0" fontId="2" fillId="7" borderId="344" xfId="0" applyFont="1" applyFill="1" applyBorder="1" applyAlignment="1"/>
    <xf numFmtId="0" fontId="2" fillId="7" borderId="351" xfId="0" applyFont="1" applyFill="1" applyBorder="1" applyAlignment="1"/>
    <xf numFmtId="0" fontId="0" fillId="26" borderId="439" xfId="0" applyFill="1" applyBorder="1"/>
    <xf numFmtId="0" fontId="2" fillId="12" borderId="344" xfId="0" applyFont="1" applyFill="1" applyBorder="1" applyAlignment="1">
      <alignment horizontal="center"/>
    </xf>
    <xf numFmtId="0" fontId="2" fillId="12" borderId="345" xfId="0" applyFont="1" applyFill="1" applyBorder="1" applyAlignment="1">
      <alignment horizontal="center"/>
    </xf>
    <xf numFmtId="0" fontId="37" fillId="15" borderId="439" xfId="0" applyFont="1" applyFill="1" applyBorder="1" applyAlignment="1">
      <alignment horizontal="center" vertical="center" wrapText="1"/>
    </xf>
    <xf numFmtId="0" fontId="37" fillId="6" borderId="439" xfId="0" applyFont="1" applyFill="1" applyBorder="1" applyAlignment="1">
      <alignment horizontal="center" vertical="center" wrapText="1"/>
    </xf>
    <xf numFmtId="0" fontId="22" fillId="26" borderId="439" xfId="0" applyFont="1" applyFill="1" applyBorder="1" applyAlignment="1">
      <alignment horizontal="center" vertical="center"/>
    </xf>
    <xf numFmtId="0" fontId="37" fillId="6" borderId="447" xfId="0" applyFont="1" applyFill="1" applyBorder="1" applyAlignment="1">
      <alignment horizontal="center" vertical="center" wrapText="1"/>
    </xf>
    <xf numFmtId="3" fontId="14" fillId="25" borderId="450" xfId="0" applyNumberFormat="1" applyFont="1" applyFill="1" applyBorder="1" applyAlignment="1">
      <alignment vertical="center" wrapText="1"/>
    </xf>
    <xf numFmtId="3" fontId="18" fillId="6" borderId="449" xfId="0" applyNumberFormat="1" applyFont="1" applyFill="1" applyBorder="1" applyAlignment="1">
      <alignment vertical="center"/>
    </xf>
    <xf numFmtId="3" fontId="18" fillId="26" borderId="449" xfId="0" applyNumberFormat="1" applyFont="1" applyFill="1" applyBorder="1" applyAlignment="1">
      <alignment vertical="center"/>
    </xf>
    <xf numFmtId="3" fontId="18" fillId="6" borderId="450" xfId="0" applyNumberFormat="1" applyFont="1" applyFill="1" applyBorder="1" applyAlignment="1">
      <alignment vertical="center"/>
    </xf>
    <xf numFmtId="0" fontId="0" fillId="8" borderId="441" xfId="0" applyFill="1" applyBorder="1"/>
    <xf numFmtId="0" fontId="0" fillId="8" borderId="475" xfId="0" applyFill="1" applyBorder="1"/>
    <xf numFmtId="0" fontId="14" fillId="8" borderId="476" xfId="0" applyFont="1" applyFill="1" applyBorder="1"/>
    <xf numFmtId="0" fontId="15" fillId="15" borderId="445" xfId="0" applyFont="1" applyFill="1" applyBorder="1" applyAlignment="1">
      <alignment vertical="center"/>
    </xf>
    <xf numFmtId="0" fontId="5" fillId="15" borderId="441" xfId="0" applyFont="1" applyFill="1" applyBorder="1"/>
    <xf numFmtId="0" fontId="5" fillId="15" borderId="477" xfId="0" applyFont="1" applyFill="1" applyBorder="1"/>
    <xf numFmtId="7" fontId="3" fillId="4" borderId="478" xfId="0" applyNumberFormat="1" applyFont="1" applyFill="1" applyBorder="1" applyAlignment="1">
      <alignment horizontal="center"/>
    </xf>
    <xf numFmtId="0" fontId="9" fillId="15" borderId="164" xfId="0" applyFont="1" applyFill="1" applyBorder="1" applyAlignment="1">
      <alignment vertical="center" wrapText="1"/>
    </xf>
    <xf numFmtId="0" fontId="5" fillId="15" borderId="164" xfId="0" applyFont="1" applyFill="1" applyBorder="1" applyAlignment="1">
      <alignment vertical="center" wrapText="1"/>
    </xf>
    <xf numFmtId="0" fontId="9" fillId="15" borderId="165" xfId="0" applyFont="1" applyFill="1" applyBorder="1" applyAlignment="1">
      <alignment vertical="center" wrapText="1"/>
    </xf>
    <xf numFmtId="0" fontId="3" fillId="0" borderId="469" xfId="0" applyFont="1" applyBorder="1" applyAlignment="1" applyProtection="1">
      <alignment vertical="center"/>
      <protection locked="0"/>
    </xf>
    <xf numFmtId="0" fontId="3" fillId="0" borderId="370" xfId="0" applyFont="1" applyBorder="1" applyAlignment="1" applyProtection="1">
      <alignment vertical="center" wrapText="1"/>
      <protection locked="0"/>
    </xf>
    <xf numFmtId="14" fontId="3" fillId="0" borderId="161" xfId="0" applyNumberFormat="1" applyFont="1" applyBorder="1" applyProtection="1">
      <protection locked="0"/>
    </xf>
    <xf numFmtId="0" fontId="26" fillId="7" borderId="140" xfId="0" applyFont="1" applyFill="1" applyBorder="1" applyAlignment="1">
      <alignment horizontal="center"/>
    </xf>
    <xf numFmtId="0" fontId="23" fillId="14" borderId="140" xfId="0" applyFont="1" applyFill="1" applyBorder="1"/>
    <xf numFmtId="0" fontId="26" fillId="12" borderId="140" xfId="0" applyFont="1" applyFill="1" applyBorder="1" applyAlignment="1">
      <alignment horizontal="center"/>
    </xf>
    <xf numFmtId="5" fontId="28" fillId="0" borderId="450" xfId="0" applyNumberFormat="1" applyFont="1" applyBorder="1" applyAlignment="1">
      <alignment vertical="center"/>
    </xf>
    <xf numFmtId="0" fontId="23" fillId="0" borderId="140" xfId="0" applyFont="1" applyBorder="1"/>
    <xf numFmtId="42" fontId="21" fillId="0" borderId="439" xfId="0" applyNumberFormat="1" applyFont="1" applyBorder="1" applyAlignment="1" applyProtection="1">
      <alignment vertical="center"/>
      <protection locked="0"/>
    </xf>
    <xf numFmtId="42" fontId="21" fillId="0" borderId="470" xfId="0" applyNumberFormat="1" applyFont="1" applyBorder="1" applyAlignment="1" applyProtection="1">
      <alignment vertical="center"/>
      <protection locked="0"/>
    </xf>
    <xf numFmtId="0" fontId="23" fillId="0" borderId="162" xfId="0" applyFont="1" applyBorder="1" applyAlignment="1" applyProtection="1">
      <alignment vertical="center"/>
      <protection locked="0"/>
    </xf>
    <xf numFmtId="5" fontId="23" fillId="0" borderId="140" xfId="0" applyNumberFormat="1" applyFont="1" applyBorder="1" applyAlignment="1">
      <alignment vertical="center"/>
    </xf>
    <xf numFmtId="9" fontId="23" fillId="6" borderId="161" xfId="0" applyNumberFormat="1" applyFont="1" applyFill="1" applyBorder="1" applyAlignment="1">
      <alignment vertical="center"/>
    </xf>
    <xf numFmtId="42" fontId="14" fillId="0" borderId="450" xfId="0" applyNumberFormat="1" applyFont="1" applyBorder="1"/>
    <xf numFmtId="0" fontId="23" fillId="0" borderId="140" xfId="0" applyFont="1" applyBorder="1" applyAlignment="1">
      <alignment vertical="center"/>
    </xf>
    <xf numFmtId="5" fontId="28" fillId="0" borderId="140" xfId="0" applyNumberFormat="1" applyFont="1" applyBorder="1" applyAlignment="1">
      <alignment vertical="center"/>
    </xf>
    <xf numFmtId="5" fontId="25" fillId="0" borderId="140" xfId="0" applyNumberFormat="1" applyFont="1" applyBorder="1" applyAlignment="1">
      <alignment vertical="center"/>
    </xf>
    <xf numFmtId="42" fontId="21" fillId="11" borderId="450" xfId="0" applyNumberFormat="1" applyFont="1" applyFill="1" applyBorder="1" applyAlignment="1">
      <alignment vertical="center"/>
    </xf>
    <xf numFmtId="42" fontId="21" fillId="11" borderId="479" xfId="0" applyNumberFormat="1" applyFont="1" applyFill="1" applyBorder="1" applyAlignment="1">
      <alignment vertical="center"/>
    </xf>
    <xf numFmtId="0" fontId="5" fillId="7" borderId="154" xfId="0" applyFont="1" applyFill="1" applyBorder="1" applyAlignment="1">
      <alignment horizontal="center"/>
    </xf>
    <xf numFmtId="5" fontId="28" fillId="0" borderId="450" xfId="0" applyNumberFormat="1" applyFont="1" applyBorder="1"/>
    <xf numFmtId="5" fontId="25" fillId="0" borderId="450" xfId="0" applyNumberFormat="1" applyFont="1" applyBorder="1"/>
    <xf numFmtId="0" fontId="23" fillId="0" borderId="447" xfId="0" applyFont="1" applyBorder="1"/>
    <xf numFmtId="44" fontId="21" fillId="0" borderId="473" xfId="0" applyNumberFormat="1" applyFont="1" applyBorder="1" applyAlignment="1" applyProtection="1">
      <alignment vertical="center"/>
      <protection locked="0"/>
    </xf>
    <xf numFmtId="0" fontId="26" fillId="7" borderId="445" xfId="0" applyFont="1" applyFill="1" applyBorder="1" applyAlignment="1">
      <alignment horizontal="center"/>
    </xf>
    <xf numFmtId="0" fontId="26" fillId="7" borderId="447" xfId="0" applyFont="1" applyFill="1" applyBorder="1" applyAlignment="1">
      <alignment horizontal="center"/>
    </xf>
    <xf numFmtId="0" fontId="15" fillId="15" borderId="163" xfId="0" applyFont="1" applyFill="1" applyBorder="1" applyAlignment="1">
      <alignment horizontal="center"/>
    </xf>
    <xf numFmtId="0" fontId="15" fillId="7" borderId="448" xfId="0" applyFont="1" applyFill="1" applyBorder="1" applyAlignment="1">
      <alignment horizontal="center" vertical="center" wrapText="1"/>
    </xf>
    <xf numFmtId="5" fontId="15" fillId="15" borderId="449" xfId="0" applyNumberFormat="1" applyFont="1" applyFill="1" applyBorder="1" applyAlignment="1">
      <alignment horizontal="center" vertical="center"/>
    </xf>
    <xf numFmtId="5" fontId="15" fillId="15" borderId="451" xfId="0" applyNumberFormat="1" applyFont="1" applyFill="1" applyBorder="1" applyAlignment="1">
      <alignment horizontal="center" vertical="center" wrapText="1"/>
    </xf>
    <xf numFmtId="168" fontId="23" fillId="0" borderId="162" xfId="0" applyNumberFormat="1" applyFont="1" applyBorder="1" applyAlignment="1" applyProtection="1">
      <alignment vertical="center"/>
      <protection locked="0"/>
    </xf>
    <xf numFmtId="42" fontId="14" fillId="6" borderId="441" xfId="0" applyNumberFormat="1" applyFont="1" applyFill="1" applyBorder="1" applyAlignment="1">
      <alignment vertical="center"/>
    </xf>
    <xf numFmtId="42" fontId="14" fillId="11" borderId="451" xfId="0" applyNumberFormat="1" applyFont="1" applyFill="1" applyBorder="1" applyAlignment="1">
      <alignment vertical="center"/>
    </xf>
    <xf numFmtId="5" fontId="25" fillId="0" borderId="450" xfId="0" applyNumberFormat="1" applyFont="1" applyBorder="1" applyAlignment="1">
      <alignment vertical="center"/>
    </xf>
    <xf numFmtId="5" fontId="23" fillId="0" borderId="450" xfId="0" applyNumberFormat="1" applyFont="1" applyBorder="1" applyAlignment="1">
      <alignment vertical="center"/>
    </xf>
    <xf numFmtId="42" fontId="14" fillId="0" borderId="473" xfId="0" applyNumberFormat="1" applyFont="1" applyBorder="1" applyAlignment="1" applyProtection="1">
      <alignment vertical="center"/>
      <protection locked="0"/>
    </xf>
    <xf numFmtId="42" fontId="14" fillId="11" borderId="479" xfId="0" applyNumberFormat="1" applyFont="1" applyFill="1" applyBorder="1" applyAlignment="1">
      <alignment vertical="center"/>
    </xf>
    <xf numFmtId="0" fontId="28" fillId="0" borderId="450" xfId="0" applyFont="1" applyBorder="1" applyAlignment="1">
      <alignment vertical="center"/>
    </xf>
    <xf numFmtId="42" fontId="14" fillId="0" borderId="450" xfId="0" applyNumberFormat="1" applyFont="1" applyBorder="1" applyAlignment="1">
      <alignment vertical="center"/>
    </xf>
    <xf numFmtId="42" fontId="14" fillId="17" borderId="447" xfId="0" applyNumberFormat="1" applyFont="1" applyFill="1" applyBorder="1" applyAlignment="1">
      <alignment vertical="center"/>
    </xf>
    <xf numFmtId="42" fontId="14" fillId="0" borderId="470" xfId="0" applyNumberFormat="1" applyFont="1" applyBorder="1" applyAlignment="1" applyProtection="1">
      <alignment vertical="center"/>
      <protection locked="0"/>
    </xf>
    <xf numFmtId="42" fontId="14" fillId="0" borderId="479" xfId="0" applyNumberFormat="1" applyFont="1" applyBorder="1" applyAlignment="1" applyProtection="1">
      <alignment vertical="center"/>
      <protection locked="0"/>
    </xf>
    <xf numFmtId="42" fontId="26" fillId="15" borderId="113" xfId="0" applyNumberFormat="1" applyFont="1" applyFill="1" applyBorder="1" applyAlignment="1">
      <alignment vertical="center"/>
    </xf>
    <xf numFmtId="42" fontId="14" fillId="11" borderId="105" xfId="0" applyNumberFormat="1" applyFont="1" applyFill="1" applyBorder="1" applyAlignment="1">
      <alignment vertical="center"/>
    </xf>
    <xf numFmtId="42" fontId="14" fillId="11" borderId="165" xfId="0" applyNumberFormat="1" applyFont="1" applyFill="1" applyBorder="1" applyAlignment="1">
      <alignment vertical="center"/>
    </xf>
    <xf numFmtId="0" fontId="36" fillId="15" borderId="0" xfId="0" applyFont="1" applyFill="1" applyAlignment="1"/>
    <xf numFmtId="0" fontId="48" fillId="6" borderId="450" xfId="0" applyFont="1" applyFill="1" applyBorder="1" applyAlignment="1"/>
    <xf numFmtId="6" fontId="51" fillId="15" borderId="113" xfId="0" applyNumberFormat="1" applyFont="1" applyFill="1" applyBorder="1" applyAlignment="1">
      <alignment horizontal="center"/>
    </xf>
    <xf numFmtId="0" fontId="51" fillId="15" borderId="345" xfId="0" applyFont="1" applyFill="1" applyBorder="1" applyAlignment="1">
      <alignment horizontal="center" vertical="center" wrapText="1"/>
    </xf>
    <xf numFmtId="0" fontId="52" fillId="0" borderId="450" xfId="0" applyFont="1" applyBorder="1"/>
    <xf numFmtId="0" fontId="50" fillId="0" borderId="450" xfId="0" applyFont="1" applyBorder="1"/>
    <xf numFmtId="0" fontId="49" fillId="0" borderId="450" xfId="0" applyFont="1" applyBorder="1"/>
    <xf numFmtId="42" fontId="50" fillId="6" borderId="480" xfId="0" applyNumberFormat="1" applyFont="1" applyFill="1" applyBorder="1"/>
    <xf numFmtId="42" fontId="50" fillId="6" borderId="481" xfId="0" applyNumberFormat="1" applyFont="1" applyFill="1" applyBorder="1"/>
    <xf numFmtId="42" fontId="50" fillId="6" borderId="470" xfId="0" applyNumberFormat="1" applyFont="1" applyFill="1" applyBorder="1"/>
    <xf numFmtId="6" fontId="50" fillId="0" borderId="450" xfId="0" applyNumberFormat="1" applyFont="1" applyBorder="1"/>
    <xf numFmtId="42" fontId="50" fillId="6" borderId="442" xfId="0" applyNumberFormat="1" applyFont="1" applyFill="1" applyBorder="1"/>
    <xf numFmtId="42" fontId="50" fillId="6" borderId="444" xfId="0" applyNumberFormat="1" applyFont="1" applyFill="1" applyBorder="1"/>
    <xf numFmtId="38" fontId="50" fillId="0" borderId="344" xfId="0" applyNumberFormat="1" applyFont="1" applyBorder="1"/>
    <xf numFmtId="42" fontId="51" fillId="6" borderId="444" xfId="0" applyNumberFormat="1" applyFont="1" applyFill="1" applyBorder="1"/>
    <xf numFmtId="0" fontId="50" fillId="6" borderId="442" xfId="0" applyFont="1" applyFill="1" applyBorder="1"/>
    <xf numFmtId="0" fontId="85" fillId="0" borderId="0" xfId="9" applyAlignment="1"/>
    <xf numFmtId="0" fontId="36" fillId="15" borderId="113" xfId="0" applyFont="1" applyFill="1" applyBorder="1" applyAlignment="1"/>
    <xf numFmtId="0" fontId="36" fillId="15" borderId="344" xfId="0" applyFont="1" applyFill="1" applyBorder="1" applyAlignment="1"/>
    <xf numFmtId="0" fontId="48" fillId="15" borderId="113" xfId="0" applyFont="1" applyFill="1" applyBorder="1" applyAlignment="1"/>
    <xf numFmtId="0" fontId="48" fillId="15" borderId="344" xfId="0" applyFont="1" applyFill="1" applyBorder="1" applyAlignment="1"/>
    <xf numFmtId="0" fontId="15" fillId="6" borderId="165" xfId="0" applyFont="1" applyFill="1" applyBorder="1"/>
    <xf numFmtId="0" fontId="28" fillId="0" borderId="450" xfId="0" applyFont="1" applyBorder="1"/>
    <xf numFmtId="0" fontId="3" fillId="0" borderId="447" xfId="0" applyFont="1" applyBorder="1"/>
    <xf numFmtId="0" fontId="14" fillId="0" borderId="159" xfId="0" applyFont="1" applyBorder="1" applyProtection="1">
      <protection locked="0"/>
    </xf>
    <xf numFmtId="44" fontId="14" fillId="0" borderId="469" xfId="1" applyFont="1" applyFill="1" applyBorder="1" applyProtection="1">
      <protection locked="0"/>
    </xf>
    <xf numFmtId="42" fontId="14" fillId="6" borderId="472" xfId="0" applyNumberFormat="1" applyFont="1" applyFill="1" applyBorder="1"/>
    <xf numFmtId="0" fontId="25" fillId="0" borderId="447" xfId="0" applyFont="1" applyBorder="1" applyAlignment="1">
      <alignment horizontal="right"/>
    </xf>
    <xf numFmtId="0" fontId="14" fillId="0" borderId="451" xfId="0" applyFont="1" applyBorder="1" applyProtection="1">
      <protection locked="0"/>
    </xf>
    <xf numFmtId="0" fontId="23" fillId="0" borderId="0" xfId="0" applyFont="1" applyAlignment="1"/>
    <xf numFmtId="0" fontId="14" fillId="0" borderId="450" xfId="0" applyFont="1" applyBorder="1"/>
    <xf numFmtId="0" fontId="30" fillId="15" borderId="344" xfId="0" applyFont="1" applyFill="1" applyBorder="1"/>
    <xf numFmtId="0" fontId="23" fillId="15" borderId="344" xfId="0" applyFont="1" applyFill="1" applyBorder="1"/>
    <xf numFmtId="0" fontId="3" fillId="15" borderId="344" xfId="0" applyFont="1" applyFill="1" applyBorder="1"/>
    <xf numFmtId="0" fontId="3" fillId="15" borderId="345" xfId="0" applyFont="1" applyFill="1" applyBorder="1"/>
    <xf numFmtId="0" fontId="15" fillId="0" borderId="450" xfId="0" applyFont="1" applyBorder="1" applyAlignment="1">
      <alignment horizontal="left"/>
    </xf>
    <xf numFmtId="0" fontId="18" fillId="15" borderId="164" xfId="0" applyFont="1" applyFill="1" applyBorder="1"/>
    <xf numFmtId="0" fontId="18" fillId="15" borderId="164" xfId="0" applyFont="1" applyFill="1" applyBorder="1" applyAlignment="1">
      <alignment wrapText="1"/>
    </xf>
    <xf numFmtId="0" fontId="18" fillId="15" borderId="165" xfId="0" applyFont="1" applyFill="1" applyBorder="1" applyAlignment="1">
      <alignment wrapText="1"/>
    </xf>
    <xf numFmtId="42" fontId="14" fillId="0" borderId="471" xfId="0" applyNumberFormat="1" applyFont="1" applyBorder="1" applyProtection="1">
      <protection locked="0"/>
    </xf>
    <xf numFmtId="1" fontId="14" fillId="0" borderId="471" xfId="0" applyNumberFormat="1" applyFont="1" applyBorder="1" applyProtection="1">
      <protection locked="0"/>
    </xf>
    <xf numFmtId="0" fontId="14" fillId="0" borderId="471" xfId="0" applyFont="1" applyBorder="1" applyProtection="1">
      <protection locked="0"/>
    </xf>
    <xf numFmtId="0" fontId="14" fillId="0" borderId="171" xfId="0" applyFont="1" applyBorder="1" applyAlignment="1" applyProtection="1">
      <protection locked="0"/>
    </xf>
    <xf numFmtId="0" fontId="14" fillId="0" borderId="172" xfId="0" applyFont="1" applyBorder="1" applyAlignment="1" applyProtection="1">
      <protection locked="0"/>
    </xf>
    <xf numFmtId="0" fontId="14" fillId="0" borderId="173" xfId="0" applyFont="1" applyBorder="1" applyAlignment="1" applyProtection="1">
      <protection locked="0"/>
    </xf>
    <xf numFmtId="0" fontId="14" fillId="0" borderId="176" xfId="0" applyFont="1" applyBorder="1" applyAlignment="1" applyProtection="1">
      <protection locked="0"/>
    </xf>
    <xf numFmtId="0" fontId="14" fillId="0" borderId="177" xfId="0" applyFont="1" applyBorder="1" applyAlignment="1" applyProtection="1">
      <protection locked="0"/>
    </xf>
    <xf numFmtId="0" fontId="14" fillId="0" borderId="178" xfId="0" applyFont="1" applyBorder="1" applyAlignment="1" applyProtection="1">
      <protection locked="0"/>
    </xf>
    <xf numFmtId="42" fontId="14" fillId="8" borderId="441" xfId="0" applyNumberFormat="1" applyFont="1" applyFill="1" applyBorder="1" applyAlignment="1">
      <alignment vertical="center"/>
    </xf>
    <xf numFmtId="42" fontId="14" fillId="8" borderId="482" xfId="0" applyNumberFormat="1" applyFont="1" applyFill="1" applyBorder="1"/>
    <xf numFmtId="9" fontId="14" fillId="8" borderId="441" xfId="0" applyNumberFormat="1" applyFont="1" applyFill="1" applyBorder="1"/>
    <xf numFmtId="1" fontId="14" fillId="8" borderId="482" xfId="0" applyNumberFormat="1" applyFont="1" applyFill="1" applyBorder="1"/>
    <xf numFmtId="0" fontId="14" fillId="8" borderId="482" xfId="0" applyFont="1" applyFill="1" applyBorder="1"/>
    <xf numFmtId="0" fontId="14" fillId="8" borderId="483" xfId="0" applyFont="1" applyFill="1" applyBorder="1" applyAlignment="1"/>
    <xf numFmtId="0" fontId="14" fillId="8" borderId="450" xfId="0" applyFont="1" applyFill="1" applyBorder="1" applyAlignment="1"/>
    <xf numFmtId="0" fontId="14" fillId="8" borderId="159" xfId="0" applyFont="1" applyFill="1" applyBorder="1" applyAlignment="1"/>
    <xf numFmtId="42" fontId="14" fillId="6" borderId="441" xfId="0" applyNumberFormat="1" applyFont="1" applyFill="1" applyBorder="1"/>
    <xf numFmtId="42" fontId="14" fillId="6" borderId="484" xfId="0" applyNumberFormat="1" applyFont="1" applyFill="1" applyBorder="1"/>
    <xf numFmtId="0" fontId="15" fillId="0" borderId="450" xfId="0" applyFont="1" applyBorder="1" applyAlignment="1"/>
    <xf numFmtId="42" fontId="14" fillId="8" borderId="441" xfId="0" applyNumberFormat="1" applyFont="1" applyFill="1" applyBorder="1"/>
    <xf numFmtId="166" fontId="14" fillId="8" borderId="441" xfId="0" applyNumberFormat="1" applyFont="1" applyFill="1" applyBorder="1"/>
    <xf numFmtId="0" fontId="14" fillId="8" borderId="483" xfId="0" applyFont="1" applyFill="1" applyBorder="1"/>
    <xf numFmtId="0" fontId="14" fillId="8" borderId="485" xfId="0" applyFont="1" applyFill="1" applyBorder="1"/>
    <xf numFmtId="166" fontId="14" fillId="8" borderId="450" xfId="0" applyNumberFormat="1" applyFont="1" applyFill="1" applyBorder="1" applyAlignment="1">
      <alignment wrapText="1"/>
    </xf>
    <xf numFmtId="0" fontId="14" fillId="8" borderId="450" xfId="0" applyFont="1" applyFill="1" applyBorder="1"/>
    <xf numFmtId="9" fontId="14" fillId="8" borderId="486" xfId="0" applyNumberFormat="1" applyFont="1" applyFill="1" applyBorder="1"/>
    <xf numFmtId="0" fontId="14" fillId="8" borderId="487" xfId="0" applyFont="1" applyFill="1" applyBorder="1"/>
    <xf numFmtId="166" fontId="14" fillId="0" borderId="445" xfId="0" applyNumberFormat="1" applyFont="1" applyBorder="1" applyAlignment="1">
      <alignment horizontal="left"/>
    </xf>
    <xf numFmtId="166" fontId="14" fillId="0" borderId="140" xfId="0" applyNumberFormat="1" applyFont="1" applyBorder="1"/>
    <xf numFmtId="0" fontId="14" fillId="0" borderId="472" xfId="0" applyFont="1" applyBorder="1" applyProtection="1">
      <protection locked="0"/>
    </xf>
    <xf numFmtId="0" fontId="14" fillId="0" borderId="470" xfId="0" applyFont="1" applyBorder="1" applyProtection="1">
      <protection locked="0"/>
    </xf>
    <xf numFmtId="0" fontId="14" fillId="8" borderId="488" xfId="0" applyFont="1" applyFill="1" applyBorder="1"/>
    <xf numFmtId="0" fontId="14" fillId="8" borderId="489" xfId="0" applyFont="1" applyFill="1" applyBorder="1"/>
    <xf numFmtId="0" fontId="14" fillId="8" borderId="481" xfId="0" applyFont="1" applyFill="1" applyBorder="1"/>
    <xf numFmtId="0" fontId="61" fillId="15" borderId="113" xfId="0" applyFont="1" applyFill="1" applyBorder="1" applyAlignment="1"/>
    <xf numFmtId="0" fontId="61" fillId="15" borderId="344" xfId="0" applyFont="1" applyFill="1" applyBorder="1" applyAlignment="1"/>
    <xf numFmtId="0" fontId="61" fillId="15" borderId="345" xfId="0" applyFont="1" applyFill="1" applyBorder="1" applyAlignment="1"/>
    <xf numFmtId="42" fontId="61" fillId="15" borderId="450" xfId="0" applyNumberFormat="1" applyFont="1" applyFill="1" applyBorder="1" applyAlignment="1"/>
    <xf numFmtId="42" fontId="83" fillId="15" borderId="450" xfId="0" applyNumberFormat="1" applyFont="1" applyFill="1" applyBorder="1" applyAlignment="1"/>
    <xf numFmtId="9" fontId="7" fillId="0" borderId="445" xfId="0" applyNumberFormat="1" applyFont="1" applyBorder="1" applyAlignment="1" applyProtection="1">
      <alignment vertical="center"/>
      <protection locked="0"/>
    </xf>
    <xf numFmtId="42" fontId="5" fillId="6" borderId="440" xfId="0" applyNumberFormat="1" applyFont="1" applyFill="1" applyBorder="1" applyAlignment="1" applyProtection="1">
      <alignment wrapText="1"/>
      <protection locked="0"/>
    </xf>
    <xf numFmtId="9" fontId="5" fillId="30" borderId="370" xfId="0" applyNumberFormat="1" applyFont="1" applyFill="1" applyBorder="1" applyAlignment="1">
      <alignment vertical="center"/>
    </xf>
    <xf numFmtId="0" fontId="5" fillId="0" borderId="441" xfId="0" applyFont="1" applyBorder="1" applyAlignment="1">
      <alignment horizontal="center" vertical="center" wrapText="1"/>
    </xf>
    <xf numFmtId="42" fontId="5" fillId="23" borderId="490" xfId="0" applyNumberFormat="1" applyFont="1" applyFill="1" applyBorder="1" applyAlignment="1">
      <alignment vertical="center"/>
    </xf>
    <xf numFmtId="42" fontId="5" fillId="23" borderId="450" xfId="0" applyNumberFormat="1" applyFont="1" applyFill="1" applyBorder="1" applyAlignment="1">
      <alignment vertical="center"/>
    </xf>
    <xf numFmtId="42" fontId="5" fillId="6" borderId="344" xfId="0" applyNumberFormat="1" applyFont="1" applyFill="1" applyBorder="1" applyAlignment="1">
      <alignment wrapText="1"/>
    </xf>
    <xf numFmtId="0" fontId="2" fillId="15" borderId="113" xfId="0" applyFont="1" applyFill="1" applyBorder="1" applyAlignment="1">
      <alignment horizontal="center" wrapText="1"/>
    </xf>
    <xf numFmtId="0" fontId="15" fillId="15" borderId="111" xfId="0" applyFont="1" applyFill="1" applyBorder="1"/>
    <xf numFmtId="0" fontId="2" fillId="15" borderId="111" xfId="0" applyFont="1" applyFill="1" applyBorder="1"/>
    <xf numFmtId="41" fontId="13" fillId="6" borderId="469" xfId="0" applyNumberFormat="1" applyFont="1" applyFill="1" applyBorder="1" applyAlignment="1">
      <alignment horizontal="center"/>
    </xf>
    <xf numFmtId="9" fontId="37" fillId="15" borderId="445" xfId="0" applyNumberFormat="1" applyFont="1" applyFill="1" applyBorder="1" applyAlignment="1">
      <alignment horizontal="center" vertical="center" wrapText="1"/>
    </xf>
    <xf numFmtId="0" fontId="14" fillId="9" borderId="114" xfId="0" applyFont="1" applyFill="1" applyBorder="1" applyAlignment="1">
      <alignment horizontal="center"/>
    </xf>
    <xf numFmtId="0" fontId="0" fillId="9" borderId="114" xfId="0" applyFill="1" applyBorder="1" applyAlignment="1">
      <alignment horizontal="center"/>
    </xf>
    <xf numFmtId="9" fontId="37" fillId="20" borderId="113" xfId="0" applyNumberFormat="1" applyFont="1" applyFill="1" applyBorder="1" applyAlignment="1">
      <alignment horizontal="center" vertical="center" wrapText="1"/>
    </xf>
    <xf numFmtId="0" fontId="14" fillId="20" borderId="344" xfId="0" applyFont="1" applyFill="1" applyBorder="1" applyAlignment="1">
      <alignment horizontal="center"/>
    </xf>
    <xf numFmtId="0" fontId="0" fillId="20" borderId="344" xfId="0" applyFill="1" applyBorder="1" applyAlignment="1">
      <alignment horizontal="center"/>
    </xf>
    <xf numFmtId="9" fontId="37" fillId="15" borderId="321" xfId="0" applyNumberFormat="1" applyFont="1" applyFill="1" applyBorder="1" applyAlignment="1">
      <alignment horizontal="center" vertical="center" wrapText="1"/>
    </xf>
    <xf numFmtId="0" fontId="14" fillId="6" borderId="469" xfId="0" applyFont="1" applyFill="1" applyBorder="1" applyAlignment="1">
      <alignment horizontal="center"/>
    </xf>
    <xf numFmtId="0" fontId="14" fillId="6" borderId="472" xfId="0" applyFont="1" applyFill="1" applyBorder="1" applyAlignment="1">
      <alignment horizontal="center"/>
    </xf>
    <xf numFmtId="6" fontId="18" fillId="15" borderId="473" xfId="0" applyNumberFormat="1" applyFont="1" applyFill="1" applyBorder="1" applyAlignment="1">
      <alignment horizontal="center" wrapText="1"/>
    </xf>
    <xf numFmtId="42" fontId="14" fillId="0" borderId="473" xfId="0" applyNumberFormat="1" applyFont="1" applyBorder="1" applyProtection="1">
      <protection locked="0"/>
    </xf>
    <xf numFmtId="42" fontId="14" fillId="6" borderId="473" xfId="0" applyNumberFormat="1" applyFont="1" applyFill="1" applyBorder="1"/>
    <xf numFmtId="0" fontId="40" fillId="15" borderId="441" xfId="0" applyFont="1" applyFill="1" applyBorder="1" applyAlignment="1">
      <alignment vertical="center"/>
    </xf>
    <xf numFmtId="0" fontId="18" fillId="15" borderId="445" xfId="0" applyFont="1" applyFill="1" applyBorder="1" applyAlignment="1">
      <alignment horizontal="center" vertical="center"/>
    </xf>
    <xf numFmtId="0" fontId="18" fillId="15" borderId="443" xfId="0" applyFont="1" applyFill="1" applyBorder="1" applyAlignment="1">
      <alignment horizontal="center" vertical="center" wrapText="1"/>
    </xf>
    <xf numFmtId="0" fontId="18" fillId="15" borderId="441" xfId="0" applyFont="1" applyFill="1" applyBorder="1" applyAlignment="1">
      <alignment horizontal="center" vertical="center"/>
    </xf>
    <xf numFmtId="0" fontId="18" fillId="15" borderId="444" xfId="0" applyFont="1" applyFill="1" applyBorder="1" applyAlignment="1">
      <alignment horizontal="center" vertical="center" wrapText="1"/>
    </xf>
    <xf numFmtId="0" fontId="18" fillId="15" borderId="448" xfId="0" applyFont="1" applyFill="1" applyBorder="1" applyAlignment="1">
      <alignment horizontal="center" vertical="center" wrapText="1"/>
    </xf>
    <xf numFmtId="0" fontId="18" fillId="15" borderId="451" xfId="0" applyFont="1" applyFill="1" applyBorder="1" applyAlignment="1">
      <alignment horizontal="center" vertical="center" wrapText="1"/>
    </xf>
    <xf numFmtId="0" fontId="18" fillId="15" borderId="370" xfId="0" applyFont="1" applyFill="1" applyBorder="1" applyAlignment="1">
      <alignment horizontal="center" vertical="center"/>
    </xf>
    <xf numFmtId="166" fontId="16" fillId="15" borderId="345" xfId="0" applyNumberFormat="1" applyFont="1" applyFill="1" applyBorder="1" applyAlignment="1">
      <alignment horizontal="center"/>
    </xf>
    <xf numFmtId="0" fontId="18" fillId="15" borderId="441" xfId="0" applyFont="1" applyFill="1" applyBorder="1" applyAlignment="1">
      <alignment horizontal="center" wrapText="1"/>
    </xf>
    <xf numFmtId="42" fontId="14" fillId="0" borderId="471" xfId="0" applyNumberFormat="1" applyFont="1" applyBorder="1" applyAlignment="1" applyProtection="1">
      <alignment horizontal="right"/>
      <protection locked="0"/>
    </xf>
    <xf numFmtId="3" fontId="16" fillId="0" borderId="54" xfId="0" applyNumberFormat="1" applyFont="1" applyBorder="1" applyAlignment="1"/>
    <xf numFmtId="3" fontId="16" fillId="0" borderId="41" xfId="0" applyNumberFormat="1" applyFont="1" applyBorder="1" applyAlignment="1"/>
    <xf numFmtId="42" fontId="15" fillId="6" borderId="448" xfId="0" applyNumberFormat="1" applyFont="1" applyFill="1" applyBorder="1"/>
    <xf numFmtId="42" fontId="15" fillId="6" borderId="449" xfId="0" applyNumberFormat="1" applyFont="1" applyFill="1" applyBorder="1"/>
    <xf numFmtId="42" fontId="15" fillId="6" borderId="451" xfId="0" applyNumberFormat="1" applyFont="1" applyFill="1" applyBorder="1"/>
    <xf numFmtId="166" fontId="15" fillId="0" borderId="450" xfId="0" applyNumberFormat="1" applyFont="1" applyBorder="1" applyAlignment="1">
      <alignment horizontal="center" wrapText="1"/>
    </xf>
    <xf numFmtId="0" fontId="14" fillId="15" borderId="449" xfId="0" applyFont="1" applyFill="1" applyBorder="1" applyAlignment="1">
      <alignment wrapText="1"/>
    </xf>
    <xf numFmtId="166" fontId="14" fillId="15" borderId="449" xfId="0" applyNumberFormat="1" applyFont="1" applyFill="1" applyBorder="1" applyAlignment="1">
      <alignment wrapText="1"/>
    </xf>
    <xf numFmtId="9" fontId="14" fillId="15" borderId="449" xfId="0" applyNumberFormat="1" applyFont="1" applyFill="1" applyBorder="1" applyAlignment="1">
      <alignment wrapText="1"/>
    </xf>
    <xf numFmtId="166" fontId="14" fillId="15" borderId="451" xfId="0" applyNumberFormat="1" applyFont="1" applyFill="1" applyBorder="1" applyAlignment="1">
      <alignment wrapText="1"/>
    </xf>
    <xf numFmtId="0" fontId="14" fillId="0" borderId="174" xfId="0" applyFont="1" applyBorder="1" applyAlignment="1" applyProtection="1">
      <protection locked="0"/>
    </xf>
    <xf numFmtId="0" fontId="14" fillId="0" borderId="383" xfId="0" applyFont="1" applyBorder="1" applyAlignment="1" applyProtection="1">
      <protection locked="0"/>
    </xf>
    <xf numFmtId="0" fontId="14" fillId="0" borderId="320" xfId="0" applyFont="1" applyBorder="1" applyAlignment="1" applyProtection="1">
      <protection locked="0"/>
    </xf>
    <xf numFmtId="0" fontId="14" fillId="0" borderId="335" xfId="0" applyFont="1" applyBorder="1" applyAlignment="1" applyProtection="1">
      <protection locked="0"/>
    </xf>
    <xf numFmtId="3" fontId="16" fillId="0" borderId="441" xfId="0" applyNumberFormat="1" applyFont="1" applyBorder="1" applyAlignment="1"/>
    <xf numFmtId="3" fontId="16" fillId="0" borderId="450" xfId="0" applyNumberFormat="1" applyFont="1" applyBorder="1" applyAlignment="1"/>
    <xf numFmtId="166" fontId="15" fillId="0" borderId="450" xfId="0" applyNumberFormat="1" applyFont="1" applyBorder="1" applyAlignment="1">
      <alignment horizontal="right"/>
    </xf>
    <xf numFmtId="166" fontId="15" fillId="0" borderId="450" xfId="0" applyNumberFormat="1" applyFont="1" applyBorder="1" applyAlignment="1">
      <alignment wrapText="1"/>
    </xf>
    <xf numFmtId="166" fontId="47" fillId="0" borderId="450" xfId="0" applyNumberFormat="1" applyFont="1" applyBorder="1" applyAlignment="1">
      <alignment horizontal="center" vertical="top" wrapText="1"/>
    </xf>
    <xf numFmtId="3" fontId="13" fillId="0" borderId="137" xfId="0" applyNumberFormat="1" applyFont="1" applyBorder="1" applyAlignment="1"/>
    <xf numFmtId="0" fontId="0" fillId="0" borderId="228" xfId="0" applyBorder="1" applyAlignment="1" applyProtection="1">
      <protection locked="0"/>
    </xf>
    <xf numFmtId="0" fontId="0" fillId="0" borderId="229" xfId="0" applyBorder="1" applyAlignment="1" applyProtection="1">
      <protection locked="0"/>
    </xf>
    <xf numFmtId="0" fontId="0" fillId="0" borderId="230" xfId="0" applyBorder="1" applyAlignment="1" applyProtection="1">
      <protection locked="0"/>
    </xf>
    <xf numFmtId="0" fontId="0" fillId="0" borderId="301" xfId="0" applyBorder="1" applyAlignment="1" applyProtection="1">
      <protection locked="0"/>
    </xf>
    <xf numFmtId="0" fontId="0" fillId="0" borderId="177" xfId="0" applyBorder="1" applyAlignment="1" applyProtection="1">
      <protection locked="0"/>
    </xf>
    <xf numFmtId="0" fontId="0" fillId="0" borderId="300" xfId="0" applyBorder="1" applyAlignment="1" applyProtection="1">
      <protection locked="0"/>
    </xf>
    <xf numFmtId="0" fontId="0" fillId="0" borderId="231" xfId="0" applyBorder="1" applyAlignment="1" applyProtection="1">
      <protection locked="0"/>
    </xf>
    <xf numFmtId="0" fontId="0" fillId="0" borderId="232" xfId="0" applyBorder="1" applyAlignment="1" applyProtection="1">
      <protection locked="0"/>
    </xf>
    <xf numFmtId="0" fontId="0" fillId="0" borderId="233" xfId="0" applyBorder="1" applyAlignment="1" applyProtection="1">
      <protection locked="0"/>
    </xf>
    <xf numFmtId="3" fontId="16" fillId="0" borderId="113" xfId="0" applyNumberFormat="1" applyFont="1" applyBorder="1" applyAlignment="1"/>
    <xf numFmtId="3" fontId="16" fillId="0" borderId="344" xfId="0" applyNumberFormat="1" applyFont="1" applyBorder="1" applyAlignment="1"/>
    <xf numFmtId="3" fontId="16" fillId="0" borderId="390" xfId="0" applyNumberFormat="1" applyFont="1" applyBorder="1" applyAlignment="1"/>
    <xf numFmtId="0" fontId="14" fillId="0" borderId="445" xfId="0" applyFont="1" applyBorder="1" applyAlignment="1" applyProtection="1">
      <alignment horizontal="left" vertical="top" wrapText="1"/>
      <protection locked="0"/>
    </xf>
    <xf numFmtId="0" fontId="14" fillId="0" borderId="447" xfId="0" applyFont="1" applyBorder="1" applyAlignment="1" applyProtection="1">
      <alignment horizontal="left" vertical="top" wrapText="1"/>
      <protection locked="0"/>
    </xf>
    <xf numFmtId="0" fontId="14" fillId="0" borderId="370" xfId="0" applyFont="1" applyBorder="1" applyAlignment="1" applyProtection="1">
      <alignment horizontal="left" vertical="top" wrapText="1"/>
      <protection locked="0"/>
    </xf>
    <xf numFmtId="0" fontId="14" fillId="0" borderId="441" xfId="0" applyFont="1" applyBorder="1" applyAlignment="1" applyProtection="1">
      <alignment horizontal="left" vertical="top" wrapText="1"/>
      <protection locked="0"/>
    </xf>
    <xf numFmtId="0" fontId="14" fillId="0" borderId="450" xfId="0" applyFont="1" applyBorder="1" applyAlignment="1" applyProtection="1">
      <alignment horizontal="left" vertical="top" wrapText="1"/>
      <protection locked="0"/>
    </xf>
    <xf numFmtId="0" fontId="35" fillId="0" borderId="450" xfId="0" applyFont="1" applyBorder="1" applyAlignment="1">
      <alignment horizontal="center" vertical="center"/>
    </xf>
    <xf numFmtId="0" fontId="40" fillId="8" borderId="445" xfId="0" applyFont="1" applyFill="1" applyBorder="1" applyAlignment="1">
      <alignment horizontal="center" vertical="center"/>
    </xf>
    <xf numFmtId="0" fontId="40" fillId="8" borderId="447" xfId="0" applyFont="1" applyFill="1" applyBorder="1" applyAlignment="1">
      <alignment horizontal="center" vertical="center"/>
    </xf>
    <xf numFmtId="165" fontId="14" fillId="7" borderId="442" xfId="0" applyNumberFormat="1" applyFont="1" applyFill="1" applyBorder="1" applyProtection="1">
      <protection locked="0"/>
    </xf>
    <xf numFmtId="5" fontId="40" fillId="8" borderId="370" xfId="0" applyNumberFormat="1" applyFont="1" applyFill="1" applyBorder="1" applyAlignment="1">
      <alignment vertical="center"/>
    </xf>
    <xf numFmtId="42" fontId="40" fillId="6" borderId="491" xfId="0" applyNumberFormat="1" applyFont="1" applyFill="1" applyBorder="1" applyAlignment="1">
      <alignment vertical="center"/>
    </xf>
    <xf numFmtId="0" fontId="35" fillId="0" borderId="450" xfId="0" applyFont="1" applyBorder="1" applyAlignment="1">
      <alignment horizontal="center"/>
    </xf>
    <xf numFmtId="42" fontId="40" fillId="6" borderId="442" xfId="0" applyNumberFormat="1" applyFont="1" applyFill="1" applyBorder="1" applyAlignment="1">
      <alignment vertical="center"/>
    </xf>
    <xf numFmtId="6" fontId="38" fillId="8" borderId="441" xfId="0" applyNumberFormat="1" applyFont="1" applyFill="1" applyBorder="1" applyAlignment="1">
      <alignment horizontal="right" vertical="center"/>
    </xf>
    <xf numFmtId="6" fontId="38" fillId="8" borderId="450" xfId="0" applyNumberFormat="1" applyFont="1" applyFill="1" applyBorder="1" applyAlignment="1">
      <alignment horizontal="right" vertical="center"/>
    </xf>
    <xf numFmtId="6" fontId="40" fillId="0" borderId="344" xfId="0" applyNumberFormat="1" applyFont="1" applyBorder="1" applyAlignment="1">
      <alignment vertical="center"/>
    </xf>
    <xf numFmtId="42" fontId="38" fillId="0" borderId="492" xfId="0" applyNumberFormat="1" applyFont="1" applyBorder="1" applyAlignment="1" applyProtection="1">
      <alignment vertical="center"/>
      <protection locked="0"/>
    </xf>
    <xf numFmtId="42" fontId="38" fillId="0" borderId="493" xfId="0" applyNumberFormat="1" applyFont="1" applyBorder="1" applyAlignment="1" applyProtection="1">
      <alignment vertical="center"/>
      <protection locked="0"/>
    </xf>
    <xf numFmtId="0" fontId="40" fillId="15" borderId="345" xfId="0" applyFont="1" applyFill="1" applyBorder="1" applyAlignment="1">
      <alignment horizontal="center" vertical="center"/>
    </xf>
    <xf numFmtId="42" fontId="38" fillId="0" borderId="470" xfId="0" applyNumberFormat="1" applyFont="1" applyBorder="1" applyAlignment="1" applyProtection="1">
      <alignment vertical="center"/>
      <protection locked="0"/>
    </xf>
    <xf numFmtId="0" fontId="35" fillId="0" borderId="447" xfId="0" applyFont="1" applyBorder="1" applyAlignment="1">
      <alignment horizontal="right" vertical="center"/>
    </xf>
    <xf numFmtId="42" fontId="38" fillId="6" borderId="469" xfId="1" applyNumberFormat="1" applyFont="1" applyFill="1" applyBorder="1" applyAlignment="1" applyProtection="1">
      <alignment horizontal="right" vertical="center"/>
    </xf>
    <xf numFmtId="42" fontId="38" fillId="6" borderId="470" xfId="1" applyNumberFormat="1" applyFont="1" applyFill="1" applyBorder="1" applyAlignment="1" applyProtection="1">
      <alignment horizontal="right" vertical="center"/>
    </xf>
    <xf numFmtId="0" fontId="0" fillId="0" borderId="445" xfId="0" applyBorder="1" applyAlignment="1" applyProtection="1">
      <alignment horizontal="left" vertical="top" wrapText="1"/>
      <protection locked="0"/>
    </xf>
    <xf numFmtId="0" fontId="0" fillId="0" borderId="140" xfId="0" applyBorder="1" applyAlignment="1" applyProtection="1">
      <alignment horizontal="left" vertical="top" wrapText="1"/>
      <protection locked="0"/>
    </xf>
    <xf numFmtId="0" fontId="0" fillId="0" borderId="447" xfId="0" applyBorder="1" applyAlignment="1" applyProtection="1">
      <alignment horizontal="left" vertical="top" wrapText="1"/>
      <protection locked="0"/>
    </xf>
    <xf numFmtId="0" fontId="0" fillId="0" borderId="441" xfId="0" applyBorder="1" applyAlignment="1" applyProtection="1">
      <alignment horizontal="left" vertical="top" wrapText="1"/>
      <protection locked="0"/>
    </xf>
    <xf numFmtId="0" fontId="0" fillId="0" borderId="450" xfId="0" applyBorder="1" applyAlignment="1" applyProtection="1">
      <alignment horizontal="left" vertical="top" wrapText="1"/>
      <protection locked="0"/>
    </xf>
    <xf numFmtId="0" fontId="0" fillId="0" borderId="494" xfId="0" applyBorder="1"/>
    <xf numFmtId="0" fontId="0" fillId="0" borderId="495" xfId="0" applyBorder="1"/>
    <xf numFmtId="0" fontId="0" fillId="0" borderId="496" xfId="0" applyBorder="1"/>
    <xf numFmtId="0" fontId="14" fillId="0" borderId="419" xfId="0" applyFont="1" applyBorder="1"/>
    <xf numFmtId="0" fontId="14" fillId="0" borderId="418" xfId="0" applyFont="1" applyBorder="1"/>
    <xf numFmtId="166" fontId="18" fillId="0" borderId="418" xfId="0" applyNumberFormat="1" applyFont="1" applyBorder="1"/>
    <xf numFmtId="0" fontId="18" fillId="0" borderId="420" xfId="0" applyFont="1" applyBorder="1"/>
    <xf numFmtId="0" fontId="15" fillId="6" borderId="497" xfId="0" applyFont="1" applyFill="1" applyBorder="1" applyAlignment="1">
      <alignment horizontal="left"/>
    </xf>
    <xf numFmtId="0" fontId="14" fillId="0" borderId="445" xfId="0" applyFont="1" applyBorder="1" applyAlignment="1" applyProtection="1">
      <alignment vertical="top" wrapText="1"/>
      <protection locked="0"/>
    </xf>
    <xf numFmtId="0" fontId="14" fillId="0" borderId="446" xfId="0" applyFont="1" applyBorder="1" applyAlignment="1" applyProtection="1">
      <alignment vertical="top" wrapText="1"/>
      <protection locked="0"/>
    </xf>
    <xf numFmtId="0" fontId="14" fillId="0" borderId="447" xfId="0" applyFont="1" applyBorder="1" applyAlignment="1" applyProtection="1">
      <alignment vertical="top" wrapText="1"/>
      <protection locked="0"/>
    </xf>
    <xf numFmtId="0" fontId="14" fillId="0" borderId="441" xfId="0" applyFont="1" applyBorder="1" applyAlignment="1" applyProtection="1">
      <alignment vertical="top" wrapText="1"/>
      <protection locked="0"/>
    </xf>
    <xf numFmtId="0" fontId="14" fillId="0" borderId="497" xfId="0" applyFont="1" applyBorder="1" applyAlignment="1" applyProtection="1">
      <alignment vertical="top" wrapText="1"/>
      <protection locked="0"/>
    </xf>
    <xf numFmtId="0" fontId="14" fillId="0" borderId="442" xfId="0" applyFont="1" applyBorder="1" applyProtection="1">
      <protection locked="0"/>
    </xf>
    <xf numFmtId="0" fontId="38" fillId="0" borderId="446" xfId="0" applyFont="1" applyBorder="1" applyAlignment="1">
      <alignment vertical="center"/>
    </xf>
    <xf numFmtId="0" fontId="14" fillId="0" borderId="494" xfId="0" applyFont="1" applyBorder="1"/>
    <xf numFmtId="0" fontId="51" fillId="0" borderId="495" xfId="0" applyFont="1" applyBorder="1"/>
    <xf numFmtId="0" fontId="14" fillId="0" borderId="495" xfId="0" applyFont="1" applyBorder="1" applyAlignment="1">
      <alignment vertical="top"/>
    </xf>
    <xf numFmtId="0" fontId="18" fillId="0" borderId="496" xfId="0" applyFont="1" applyBorder="1"/>
    <xf numFmtId="0" fontId="2" fillId="6" borderId="497" xfId="0" applyFont="1" applyFill="1" applyBorder="1" applyAlignment="1"/>
    <xf numFmtId="0" fontId="62" fillId="0" borderId="445" xfId="0" applyFont="1" applyBorder="1" applyAlignment="1"/>
    <xf numFmtId="0" fontId="62" fillId="0" borderId="446" xfId="0" applyFont="1" applyBorder="1" applyAlignment="1"/>
    <xf numFmtId="0" fontId="62" fillId="0" borderId="447" xfId="0" applyFont="1" applyBorder="1" applyAlignment="1"/>
    <xf numFmtId="0" fontId="13" fillId="6" borderId="4" xfId="0" applyFont="1" applyFill="1" applyBorder="1" applyAlignment="1"/>
    <xf numFmtId="0" fontId="13" fillId="6" borderId="16" xfId="0" applyFont="1" applyFill="1" applyBorder="1" applyAlignment="1"/>
    <xf numFmtId="0" fontId="14" fillId="0" borderId="162" xfId="0" applyFont="1" applyBorder="1" applyAlignment="1" applyProtection="1">
      <protection locked="0"/>
    </xf>
    <xf numFmtId="0" fontId="14" fillId="0" borderId="163" xfId="0" applyFont="1" applyBorder="1" applyAlignment="1" applyProtection="1">
      <protection locked="0"/>
    </xf>
    <xf numFmtId="0" fontId="14" fillId="0" borderId="16" xfId="0" applyFont="1" applyBorder="1" applyAlignment="1" applyProtection="1">
      <protection locked="0"/>
    </xf>
    <xf numFmtId="0" fontId="14" fillId="0" borderId="162" xfId="0" applyFont="1" applyBorder="1" applyAlignment="1" applyProtection="1">
      <alignment horizontal="left"/>
      <protection locked="0"/>
    </xf>
    <xf numFmtId="0" fontId="14" fillId="0" borderId="163" xfId="0" applyFont="1" applyBorder="1" applyAlignment="1" applyProtection="1">
      <alignment horizontal="left"/>
      <protection locked="0"/>
    </xf>
    <xf numFmtId="0" fontId="14" fillId="6" borderId="162" xfId="0" applyFont="1" applyFill="1" applyBorder="1" applyAlignment="1"/>
    <xf numFmtId="0" fontId="14" fillId="6" borderId="163" xfId="0" applyFont="1" applyFill="1" applyBorder="1" applyAlignment="1"/>
    <xf numFmtId="0" fontId="14" fillId="6" borderId="4" xfId="0" applyFont="1" applyFill="1" applyBorder="1" applyAlignment="1"/>
    <xf numFmtId="0" fontId="14" fillId="6" borderId="16" xfId="0" applyFont="1" applyFill="1" applyBorder="1" applyAlignment="1"/>
    <xf numFmtId="0" fontId="62" fillId="0" borderId="1" xfId="0" applyFont="1" applyBorder="1" applyAlignment="1"/>
    <xf numFmtId="0" fontId="62" fillId="0" borderId="0" xfId="0" applyFont="1" applyAlignment="1"/>
    <xf numFmtId="0" fontId="62" fillId="0" borderId="2" xfId="0" applyFont="1" applyBorder="1" applyAlignment="1"/>
    <xf numFmtId="0" fontId="14" fillId="0" borderId="441" xfId="0" applyFont="1" applyBorder="1"/>
    <xf numFmtId="0" fontId="14" fillId="0" borderId="497" xfId="0" applyFont="1" applyBorder="1"/>
    <xf numFmtId="0" fontId="55" fillId="0" borderId="446" xfId="0" applyFont="1" applyBorder="1"/>
    <xf numFmtId="0" fontId="13" fillId="0" borderId="4" xfId="0" applyFont="1" applyBorder="1" applyAlignment="1" applyProtection="1">
      <protection locked="0"/>
    </xf>
    <xf numFmtId="0" fontId="13" fillId="0" borderId="16" xfId="0" applyFont="1" applyBorder="1" applyAlignment="1" applyProtection="1">
      <protection locked="0"/>
    </xf>
    <xf numFmtId="0" fontId="38" fillId="0" borderId="441" xfId="0" applyFont="1" applyBorder="1"/>
    <xf numFmtId="0" fontId="15" fillId="6" borderId="497" xfId="0" applyFont="1" applyFill="1" applyBorder="1" applyAlignment="1"/>
    <xf numFmtId="0" fontId="0" fillId="0" borderId="0" xfId="0" applyAlignment="1"/>
    <xf numFmtId="0" fontId="0" fillId="0" borderId="126" xfId="0" applyBorder="1" applyAlignment="1"/>
    <xf numFmtId="0" fontId="14" fillId="0" borderId="161" xfId="0" applyFont="1" applyBorder="1" applyAlignment="1" applyProtection="1">
      <alignment vertical="top" wrapText="1"/>
      <protection locked="0"/>
    </xf>
    <xf numFmtId="0" fontId="46" fillId="0" borderId="419" xfId="0" applyFont="1" applyBorder="1" applyAlignment="1">
      <alignment horizontal="left" wrapText="1"/>
    </xf>
    <xf numFmtId="0" fontId="14" fillId="0" borderId="418" xfId="0" applyFont="1" applyBorder="1" applyAlignment="1">
      <alignment wrapText="1"/>
    </xf>
    <xf numFmtId="0" fontId="14" fillId="0" borderId="420" xfId="0" applyFont="1" applyBorder="1" applyAlignment="1">
      <alignment wrapText="1"/>
    </xf>
    <xf numFmtId="0" fontId="18" fillId="6" borderId="497" xfId="0" applyFont="1" applyFill="1" applyBorder="1" applyAlignment="1"/>
    <xf numFmtId="0" fontId="16" fillId="0" borderId="497" xfId="0" applyFont="1" applyBorder="1"/>
    <xf numFmtId="0" fontId="40" fillId="15" borderId="498" xfId="0" applyFont="1" applyFill="1" applyBorder="1" applyAlignment="1">
      <alignment horizontal="left" vertical="center"/>
    </xf>
    <xf numFmtId="0" fontId="40" fillId="15" borderId="499" xfId="0" applyFont="1" applyFill="1" applyBorder="1" applyAlignment="1">
      <alignment horizontal="center" vertical="center" wrapText="1"/>
    </xf>
    <xf numFmtId="0" fontId="40" fillId="15" borderId="500" xfId="0" applyFont="1" applyFill="1" applyBorder="1" applyAlignment="1">
      <alignment horizontal="center" vertical="center" wrapText="1"/>
    </xf>
    <xf numFmtId="0" fontId="40" fillId="15" borderId="501" xfId="0" applyFont="1" applyFill="1" applyBorder="1" applyAlignment="1">
      <alignment horizontal="center" vertical="center" wrapText="1"/>
    </xf>
    <xf numFmtId="0" fontId="14" fillId="5" borderId="502" xfId="0" applyFont="1" applyFill="1" applyBorder="1" applyAlignment="1" applyProtection="1">
      <alignment wrapText="1"/>
      <protection locked="0"/>
    </xf>
    <xf numFmtId="0" fontId="14" fillId="5" borderId="503" xfId="0" applyFont="1" applyFill="1" applyBorder="1" applyAlignment="1" applyProtection="1">
      <alignment horizontal="left" wrapText="1"/>
      <protection locked="0"/>
    </xf>
    <xf numFmtId="0" fontId="14" fillId="5" borderId="504" xfId="0" applyFont="1" applyFill="1" applyBorder="1" applyAlignment="1" applyProtection="1">
      <alignment horizontal="left" wrapText="1"/>
      <protection locked="0"/>
    </xf>
    <xf numFmtId="0" fontId="14" fillId="0" borderId="505" xfId="0" applyFont="1" applyBorder="1" applyAlignment="1" applyProtection="1">
      <alignment horizontal="center" wrapText="1"/>
      <protection locked="0"/>
    </xf>
    <xf numFmtId="0" fontId="14" fillId="0" borderId="505" xfId="0" applyFont="1" applyBorder="1" applyAlignment="1" applyProtection="1">
      <alignment horizontal="left" wrapText="1"/>
      <protection locked="0"/>
    </xf>
    <xf numFmtId="49" fontId="14" fillId="0" borderId="505" xfId="0" applyNumberFormat="1" applyFont="1" applyBorder="1" applyAlignment="1" applyProtection="1">
      <alignment horizontal="center" wrapText="1"/>
      <protection locked="0"/>
    </xf>
    <xf numFmtId="49" fontId="14" fillId="0" borderId="506" xfId="0" applyNumberFormat="1" applyFont="1" applyBorder="1" applyAlignment="1" applyProtection="1">
      <alignment horizontal="center" wrapText="1"/>
      <protection locked="0"/>
    </xf>
    <xf numFmtId="49" fontId="14" fillId="0" borderId="507" xfId="0" applyNumberFormat="1" applyFont="1" applyBorder="1" applyAlignment="1" applyProtection="1">
      <alignment horizontal="center" wrapText="1"/>
      <protection locked="0"/>
    </xf>
    <xf numFmtId="0" fontId="14" fillId="5" borderId="502" xfId="0" applyFont="1" applyFill="1" applyBorder="1" applyAlignment="1" applyProtection="1">
      <alignment horizontal="left"/>
      <protection locked="0"/>
    </xf>
    <xf numFmtId="0" fontId="14" fillId="5" borderId="503" xfId="0" applyFont="1" applyFill="1" applyBorder="1" applyAlignment="1" applyProtection="1">
      <alignment horizontal="center" wrapText="1"/>
      <protection locked="0"/>
    </xf>
    <xf numFmtId="0" fontId="14" fillId="5" borderId="504" xfId="0" applyFont="1" applyFill="1" applyBorder="1" applyAlignment="1" applyProtection="1">
      <alignment horizontal="center" wrapText="1"/>
      <protection locked="0"/>
    </xf>
    <xf numFmtId="0" fontId="14" fillId="0" borderId="505" xfId="0" applyFont="1" applyBorder="1" applyAlignment="1" applyProtection="1">
      <alignment wrapText="1"/>
      <protection locked="0"/>
    </xf>
    <xf numFmtId="49" fontId="14" fillId="0" borderId="505" xfId="0" applyNumberFormat="1" applyFont="1" applyBorder="1" applyAlignment="1" applyProtection="1">
      <alignment horizontal="left" wrapText="1"/>
      <protection locked="0"/>
    </xf>
    <xf numFmtId="0" fontId="14" fillId="0" borderId="494" xfId="0" applyFont="1" applyBorder="1" applyAlignment="1">
      <alignment wrapText="1"/>
    </xf>
    <xf numFmtId="0" fontId="18" fillId="0" borderId="495" xfId="0" applyFont="1" applyBorder="1" applyAlignment="1">
      <alignment wrapText="1"/>
    </xf>
    <xf numFmtId="0" fontId="14" fillId="0" borderId="496" xfId="0" applyFont="1" applyBorder="1" applyAlignment="1">
      <alignment wrapText="1"/>
    </xf>
    <xf numFmtId="0" fontId="46" fillId="0" borderId="508" xfId="0" applyFont="1" applyBorder="1" applyAlignment="1">
      <alignment horizontal="left" wrapText="1"/>
    </xf>
    <xf numFmtId="0" fontId="14" fillId="0" borderId="509" xfId="0" applyFont="1" applyBorder="1"/>
    <xf numFmtId="0" fontId="14" fillId="0" borderId="509" xfId="0" applyFont="1" applyBorder="1" applyAlignment="1">
      <alignment wrapText="1"/>
    </xf>
    <xf numFmtId="0" fontId="14" fillId="0" borderId="510" xfId="0" applyFont="1" applyBorder="1" applyAlignment="1">
      <alignment wrapText="1"/>
    </xf>
    <xf numFmtId="0" fontId="40" fillId="15" borderId="511" xfId="0" applyFont="1" applyFill="1" applyBorder="1" applyAlignment="1">
      <alignment vertical="center"/>
    </xf>
    <xf numFmtId="0" fontId="40" fillId="15" borderId="512" xfId="0" applyFont="1" applyFill="1" applyBorder="1" applyAlignment="1">
      <alignment horizontal="center" vertical="center" wrapText="1"/>
    </xf>
    <xf numFmtId="0" fontId="40" fillId="15" borderId="513" xfId="0" applyFont="1" applyFill="1" applyBorder="1" applyAlignment="1">
      <alignment horizontal="center" vertical="center" wrapText="1"/>
    </xf>
    <xf numFmtId="0" fontId="40" fillId="15" borderId="514" xfId="0" applyFont="1" applyFill="1" applyBorder="1" applyAlignment="1">
      <alignment horizontal="center" vertical="center" wrapText="1"/>
    </xf>
    <xf numFmtId="0" fontId="14" fillId="0" borderId="515" xfId="0" applyFont="1" applyBorder="1" applyProtection="1">
      <protection locked="0"/>
    </xf>
    <xf numFmtId="0" fontId="0" fillId="0" borderId="505" xfId="0" applyBorder="1" applyProtection="1">
      <protection locked="0"/>
    </xf>
    <xf numFmtId="49" fontId="14" fillId="0" borderId="516" xfId="0" applyNumberFormat="1" applyFont="1" applyBorder="1" applyAlignment="1" applyProtection="1">
      <alignment horizontal="center" wrapText="1"/>
      <protection locked="0"/>
    </xf>
    <xf numFmtId="0" fontId="16" fillId="0" borderId="450" xfId="0" applyFont="1" applyBorder="1"/>
    <xf numFmtId="0" fontId="14" fillId="0" borderId="503" xfId="0" applyFont="1" applyBorder="1" applyAlignment="1" applyProtection="1">
      <alignment horizontal="center" wrapText="1"/>
      <protection locked="0"/>
    </xf>
    <xf numFmtId="0" fontId="14" fillId="0" borderId="517" xfId="0" applyFont="1" applyBorder="1" applyAlignment="1" applyProtection="1">
      <alignment horizontal="center" wrapText="1"/>
      <protection locked="0"/>
    </xf>
    <xf numFmtId="0" fontId="18" fillId="0" borderId="495" xfId="0" applyFont="1" applyBorder="1"/>
    <xf numFmtId="0" fontId="14" fillId="0" borderId="518" xfId="0" applyFont="1" applyBorder="1" applyAlignment="1">
      <alignment horizontal="left" wrapText="1"/>
    </xf>
    <xf numFmtId="0" fontId="14" fillId="0" borderId="519" xfId="0" applyFont="1" applyBorder="1" applyAlignment="1">
      <alignment wrapText="1"/>
    </xf>
    <xf numFmtId="0" fontId="14" fillId="0" borderId="520" xfId="0" applyFont="1" applyBorder="1" applyAlignment="1">
      <alignment wrapText="1"/>
    </xf>
    <xf numFmtId="0" fontId="41" fillId="6" borderId="162" xfId="0" applyFont="1" applyFill="1" applyBorder="1" applyAlignment="1">
      <alignment horizontal="left" vertical="center" wrapText="1"/>
    </xf>
    <xf numFmtId="0" fontId="40" fillId="15" borderId="521" xfId="0" applyFont="1" applyFill="1" applyBorder="1" applyAlignment="1">
      <alignment vertical="center"/>
    </xf>
    <xf numFmtId="0" fontId="40" fillId="15" borderId="522" xfId="0" applyFont="1" applyFill="1" applyBorder="1" applyAlignment="1">
      <alignment horizontal="center" vertical="center" wrapText="1"/>
    </xf>
    <xf numFmtId="0" fontId="40" fillId="15" borderId="523" xfId="0" applyFont="1" applyFill="1" applyBorder="1" applyAlignment="1">
      <alignment horizontal="center" vertical="center" wrapText="1"/>
    </xf>
    <xf numFmtId="0" fontId="14" fillId="0" borderId="524" xfId="0" applyFont="1" applyBorder="1" applyAlignment="1" applyProtection="1">
      <alignment wrapText="1"/>
      <protection locked="0"/>
    </xf>
    <xf numFmtId="0" fontId="14" fillId="0" borderId="525" xfId="0" applyFont="1" applyBorder="1" applyAlignment="1" applyProtection="1">
      <alignment horizontal="center" wrapText="1"/>
      <protection locked="0"/>
    </xf>
    <xf numFmtId="49" fontId="14" fillId="0" borderId="526" xfId="0" applyNumberFormat="1" applyFont="1" applyBorder="1" applyAlignment="1" applyProtection="1">
      <alignment horizontal="center" wrapText="1"/>
      <protection locked="0"/>
    </xf>
    <xf numFmtId="49" fontId="14" fillId="0" borderId="526" xfId="0" applyNumberFormat="1" applyFont="1" applyBorder="1" applyAlignment="1" applyProtection="1">
      <alignment horizontal="left" wrapText="1"/>
      <protection locked="0"/>
    </xf>
    <xf numFmtId="49" fontId="14" fillId="0" borderId="527" xfId="0" applyNumberFormat="1" applyFont="1" applyBorder="1" applyAlignment="1" applyProtection="1">
      <alignment horizontal="center" wrapText="1"/>
      <protection locked="0"/>
    </xf>
  </cellXfs>
  <cellStyles count="11">
    <cellStyle name="Currency" xfId="1" builtinId="4"/>
    <cellStyle name="Currency 4 5" xfId="6" xr:uid="{00000000-0005-0000-0000-000001000000}"/>
    <cellStyle name="Hyperlink" xfId="9" builtinId="8"/>
    <cellStyle name="Neutral" xfId="7" builtinId="28"/>
    <cellStyle name="Normal" xfId="0" builtinId="0"/>
    <cellStyle name="Normal 19" xfId="8" xr:uid="{00000000-0005-0000-0000-000005000000}"/>
    <cellStyle name="Normal 2" xfId="5" xr:uid="{00000000-0005-0000-0000-000006000000}"/>
    <cellStyle name="Normal 2 3" xfId="3" xr:uid="{00000000-0005-0000-0000-000007000000}"/>
    <cellStyle name="Normal 3 2" xfId="4" xr:uid="{00000000-0005-0000-0000-000008000000}"/>
    <cellStyle name="Normal 6" xfId="10" xr:uid="{00000000-0005-0000-0000-000009000000}"/>
    <cellStyle name="Percent" xfId="2" builtinId="5"/>
  </cellStyles>
  <dxfs count="115">
    <dxf>
      <font>
        <color rgb="FF006100"/>
      </font>
      <fill>
        <patternFill>
          <bgColor rgb="FFC6EFCE"/>
        </patternFill>
      </fill>
    </dxf>
    <dxf>
      <font>
        <color rgb="FF006100"/>
      </font>
      <fill>
        <patternFill>
          <bgColor rgb="FFC6EFCE"/>
        </patternFill>
      </fill>
    </dxf>
    <dxf>
      <font>
        <color rgb="FFFF0000"/>
      </font>
    </dxf>
    <dxf>
      <font>
        <color rgb="FFFF0000"/>
      </font>
    </dxf>
    <dxf>
      <font>
        <color rgb="FF006100"/>
      </font>
      <fill>
        <patternFill>
          <bgColor rgb="FFC6EFCE"/>
        </patternFill>
      </fill>
    </dxf>
    <dxf>
      <font>
        <b/>
        <i/>
        <color rgb="FFFF0000"/>
      </font>
      <fill>
        <patternFill>
          <bgColor rgb="FFFFFF00"/>
        </patternFill>
      </fill>
    </dxf>
    <dxf>
      <font>
        <b/>
        <i/>
        <color rgb="FFFF0000"/>
      </font>
      <fill>
        <patternFill>
          <bgColor rgb="FFFFFF00"/>
        </patternFill>
      </fill>
    </dxf>
    <dxf>
      <font>
        <b/>
        <i/>
        <color rgb="FFFF0000"/>
      </font>
      <fill>
        <patternFill>
          <bgColor rgb="FFFFFF00"/>
        </patternFill>
      </fill>
    </dxf>
    <dxf>
      <font>
        <color rgb="FF9C0006"/>
      </font>
      <fill>
        <patternFill>
          <bgColor rgb="FFFFC7CE"/>
        </patternFill>
      </fill>
    </dxf>
    <dxf>
      <font>
        <color rgb="FF9C0006"/>
      </font>
      <fill>
        <patternFill>
          <bgColor rgb="FFFFC7CE"/>
        </patternFill>
      </fill>
    </dxf>
    <dxf>
      <fill>
        <patternFill>
          <bgColor rgb="FFFFFFCC"/>
        </patternFill>
      </fill>
    </dxf>
    <dxf>
      <fill>
        <patternFill patternType="none">
          <bgColor auto="1"/>
        </patternFill>
      </fill>
    </dxf>
    <dxf>
      <fill>
        <patternFill>
          <bgColor rgb="FFFFFFCC"/>
        </patternFill>
      </fill>
    </dxf>
    <dxf>
      <fill>
        <patternFill patternType="none">
          <bgColor auto="1"/>
        </patternFill>
      </fill>
    </dxf>
    <dxf>
      <fill>
        <patternFill patternType="solid">
          <bgColor rgb="FFFFFFCC"/>
        </patternFill>
      </fill>
    </dxf>
    <dxf>
      <fill>
        <patternFill>
          <bgColor theme="0" tint="-0.34998626667073579"/>
        </patternFill>
      </fill>
    </dxf>
    <dxf>
      <fill>
        <patternFill patternType="solid">
          <bgColor rgb="FFFFFFCC"/>
        </patternFill>
      </fill>
    </dxf>
    <dxf>
      <fill>
        <patternFill>
          <bgColor theme="0" tint="-0.34998626667073579"/>
        </patternFill>
      </fill>
    </dxf>
    <dxf>
      <font>
        <color rgb="FF9C0006"/>
      </font>
      <fill>
        <patternFill>
          <bgColor rgb="FFFFC7CE"/>
        </patternFill>
      </fill>
    </dxf>
    <dxf>
      <font>
        <color rgb="FF006100"/>
      </font>
      <fill>
        <patternFill>
          <bgColor rgb="FFC6EFCE"/>
        </patternFill>
      </fill>
    </dxf>
    <dxf>
      <font>
        <color auto="1"/>
      </font>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800000"/>
      </font>
      <fill>
        <patternFill>
          <bgColor rgb="FFFFCCCC"/>
        </patternFill>
      </fill>
    </dxf>
    <dxf>
      <font>
        <color rgb="FF003300"/>
      </font>
      <fill>
        <patternFill>
          <bgColor rgb="FFCCFFCC"/>
        </patternFill>
      </fill>
    </dxf>
    <dxf>
      <font>
        <b/>
        <i val="0"/>
        <color rgb="FF9C6500"/>
      </font>
      <fill>
        <patternFill>
          <bgColor rgb="FFFFEB9C"/>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rgb="FFFFC7CE"/>
        </patternFill>
      </fill>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0" indent="0" justifyLastLine="0" shrinkToFit="0" readingOrder="0"/>
      <border diagonalUp="0" diagonalDown="0">
        <left style="medium">
          <color indexed="64"/>
        </left>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medium">
          <color indexed="64"/>
        </left>
        <right/>
        <top style="medium">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0000"/>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0000"/>
        </patternFill>
      </fill>
      <alignment horizontal="center" vertical="bottom" textRotation="0" wrapText="1" indent="0" justifyLastLine="0" shrinkToFit="0" readingOrder="0"/>
      <border diagonalUp="0" diagonalDown="0" outline="0">
        <left style="thin">
          <color indexed="64"/>
        </left>
        <right style="thin">
          <color indexed="64"/>
        </right>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solid">
          <fgColor indexed="64"/>
          <bgColor rgb="FFFFFFCC"/>
        </patternFill>
      </fill>
      <alignment horizontal="general" vertical="center" textRotation="0" wrapText="1" indent="0" justifyLastLine="0" shrinkToFit="0" readingOrder="0"/>
      <border diagonalUp="0" diagonalDown="0">
        <left style="thin">
          <color indexed="64"/>
        </left>
        <right style="thin">
          <color indexed="64"/>
        </right>
        <top style="thin">
          <color theme="3" tint="0.39994506668294322"/>
        </top>
        <bottom style="thin">
          <color theme="3" tint="0.39994506668294322"/>
        </bottom>
        <vertical/>
        <horizontal/>
      </border>
      <protection locked="1" hidden="0"/>
    </dxf>
    <dxf>
      <font>
        <b/>
        <i val="0"/>
        <strike val="0"/>
        <condense val="0"/>
        <extend val="0"/>
        <outline val="0"/>
        <shadow val="0"/>
        <u val="none"/>
        <vertAlign val="baseline"/>
        <sz val="10"/>
        <color auto="1"/>
        <name val="Calibri"/>
        <scheme val="minor"/>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3" tint="0.39994506668294322"/>
        </bottom>
      </border>
      <protection locked="1"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theme="0" tint="-0.24994659260841701"/>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theme="0" tint="-0.24994659260841701"/>
        </right>
        <top style="thin">
          <color theme="3" tint="0.39994506668294322"/>
        </top>
        <bottom style="thin">
          <color theme="3" tint="0.39994506668294322"/>
        </bottom>
        <vertical/>
        <horizontal/>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theme="0" tint="-0.24994659260841701"/>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numFmt numFmtId="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theme="3" tint="0.39994506668294322"/>
        </top>
        <bottom style="thin">
          <color theme="3" tint="0.39994506668294322"/>
        </bottom>
      </border>
      <protection locked="0" hidden="0"/>
    </dxf>
    <dxf>
      <font>
        <b/>
        <i val="0"/>
        <strike val="0"/>
        <condense val="0"/>
        <extend val="0"/>
        <outline val="0"/>
        <shadow val="0"/>
        <u val="none"/>
        <vertAlign val="baseline"/>
        <sz val="10"/>
        <color auto="1"/>
        <name val="Calibri"/>
        <scheme val="minor"/>
      </font>
      <numFmt numFmtId="3" formatCode="#,##0"/>
      <fill>
        <patternFill patternType="solid">
          <fgColor indexed="64"/>
          <bgColor theme="8" tint="0.79998168889431442"/>
        </patternFill>
      </fill>
      <alignment horizontal="center" vertical="center" textRotation="0" wrapText="1" indent="0" justifyLastLine="0" shrinkToFit="0" readingOrder="0"/>
      <border diagonalUp="0" diagonalDown="0" outline="0">
        <left/>
        <right/>
        <top style="thin">
          <color indexed="64"/>
        </top>
        <bottom style="thin">
          <color theme="3" tint="0.39994506668294322"/>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rgb="FFFFFFCC"/>
        </patternFill>
      </fill>
      <alignment horizontal="center" vertical="bottom" textRotation="0" wrapText="0" indent="0" justifyLastLine="0" shrinkToFit="0" readingOrder="0"/>
      <border diagonalUp="0" diagonalDown="0">
        <left/>
        <right style="thin">
          <color indexed="64"/>
        </right>
        <top style="thin">
          <color theme="3" tint="0.39994506668294322"/>
        </top>
        <bottom style="thin">
          <color theme="3" tint="0.39994506668294322"/>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8" tint="0.79998168889431442"/>
        </patternFill>
      </fill>
      <alignment horizontal="center" vertical="bottom" textRotation="0" wrapText="1" indent="0" justifyLastLine="0" shrinkToFit="0" readingOrder="0"/>
      <border diagonalUp="0" diagonalDown="0" outline="0">
        <left/>
        <right style="thin">
          <color indexed="64"/>
        </right>
        <top style="thin">
          <color indexed="64"/>
        </top>
        <bottom style="thin">
          <color theme="3" tint="0.39994506668294322"/>
        </bottom>
      </border>
      <protection locked="1" hidden="0"/>
    </dxf>
    <dxf>
      <border outline="0">
        <bottom style="thin">
          <color theme="3" tint="0.39994506668294322"/>
        </bottom>
      </border>
    </dxf>
    <dxf>
      <border outline="0">
        <left style="medium">
          <color indexed="64"/>
        </left>
        <right style="medium">
          <color indexed="64"/>
        </right>
        <bottom style="thin">
          <color theme="3" tint="0.39994506668294322"/>
        </bottom>
      </border>
    </dxf>
    <dxf>
      <protection locked="1" hidden="0"/>
    </dxf>
    <dxf>
      <font>
        <b/>
        <strike val="0"/>
        <outline val="0"/>
        <shadow val="0"/>
        <u val="none"/>
        <vertAlign val="baseline"/>
        <sz val="10"/>
        <color auto="1"/>
        <name val="Calibri"/>
        <scheme val="minor"/>
      </font>
      <fill>
        <patternFill patternType="solid">
          <fgColor indexed="64"/>
          <bgColor theme="8" tint="0.79998168889431442"/>
        </patternFill>
      </fill>
      <alignment horizontal="center" textRotation="0" wrapText="1" indent="0" justifyLastLine="0" shrinkToFit="0" readingOrder="0"/>
      <protection locked="1" hidden="0"/>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b/>
        <i val="0"/>
        <color rgb="FFFF0000"/>
      </font>
    </dxf>
    <dxf>
      <font>
        <b/>
        <i val="0"/>
        <color rgb="FF00B05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CCFFCC"/>
      <color rgb="FF0000FF"/>
      <color rgb="FFFFFFCC"/>
      <color rgb="FF003300"/>
      <color rgb="FFFFEB9C"/>
      <color rgb="FFFFCC00"/>
      <color rgb="FF9C6500"/>
      <color rgb="FF663300"/>
      <color rgb="FF8000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twoCellAnchor>
    <xdr:from>
      <xdr:col>2</xdr:col>
      <xdr:colOff>142875</xdr:colOff>
      <xdr:row>1</xdr:row>
      <xdr:rowOff>57150</xdr:rowOff>
    </xdr:from>
    <xdr:to>
      <xdr:col>5</xdr:col>
      <xdr:colOff>104775</xdr:colOff>
      <xdr:row>5</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8582025" y="247650"/>
          <a:ext cx="1790700" cy="81915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CFA Forms</a:t>
          </a:r>
        </a:p>
        <a:p>
          <a:r>
            <a:rPr lang="en-US" sz="1400" b="1">
              <a:solidFill>
                <a:sysClr val="windowText" lastClr="000000"/>
              </a:solidFill>
            </a:rPr>
            <a:t>2024 Edition</a:t>
          </a:r>
        </a:p>
        <a:p>
          <a:r>
            <a:rPr lang="en-US" sz="1400" b="1">
              <a:solidFill>
                <a:sysClr val="windowText" lastClr="000000"/>
              </a:solidFill>
            </a:rPr>
            <a:t>Version 1.0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20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9B: Identity of Interest Matrix</a:t>
          </a:r>
          <a:endParaRPr lang="en-US" sz="3600">
            <a:effectLst/>
          </a:endParaRPr>
        </a:p>
        <a:p>
          <a:r>
            <a:rPr lang="en-US" sz="1100" b="0" i="0">
              <a:solidFill>
                <a:schemeClr val="dk1"/>
              </a:solidFill>
              <a:effectLst/>
              <a:latin typeface="+mn-lt"/>
              <a:ea typeface="+mn-ea"/>
              <a:cs typeface="+mn-cs"/>
            </a:rPr>
            <a:t>If any individual or entity for the Project is Controlled By, In Control Of, Affiliated With, a Related Party to, or has an Identity of Interest with any of the other individuals or entities for the Project, mark each applicable box. If a box is marked for any of the individuals or entities for the Project, include a detailed description of the relationships between the parties.</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9C:</a:t>
          </a:r>
          <a:r>
            <a:rPr lang="en-US" sz="1400" b="1" i="0" baseline="0">
              <a:solidFill>
                <a:schemeClr val="dk1"/>
              </a:solidFill>
              <a:effectLst/>
              <a:latin typeface="+mn-lt"/>
              <a:ea typeface="+mn-ea"/>
              <a:cs typeface="+mn-cs"/>
            </a:rPr>
            <a:t> Project Sponsor Experience</a:t>
          </a:r>
          <a:endParaRPr lang="en-US" sz="3600">
            <a:effectLst/>
          </a:endParaRPr>
        </a:p>
        <a:p>
          <a:r>
            <a:rPr lang="en-US" sz="1100" b="1" i="0" u="sng">
              <a:solidFill>
                <a:schemeClr val="dk1"/>
              </a:solidFill>
              <a:effectLst/>
              <a:latin typeface="+mn-lt"/>
              <a:ea typeface="+mn-ea"/>
              <a:cs typeface="+mn-cs"/>
            </a:rPr>
            <a:t>For Sponsor History:</a:t>
          </a:r>
          <a:endParaRPr lang="en-US" sz="2800" b="1">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Sponsor Organization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 </a:t>
          </a:r>
        </a:p>
        <a:p>
          <a:pPr eaLnBrk="1" fontAlgn="auto" latinLnBrk="0" hangingPunct="1"/>
          <a:r>
            <a:rPr lang="en-US" sz="1100" b="0" i="0" baseline="0">
              <a:solidFill>
                <a:schemeClr val="dk1"/>
              </a:solidFill>
              <a:effectLst/>
              <a:latin typeface="+mn-lt"/>
              <a:ea typeface="+mn-ea"/>
              <a:cs typeface="+mn-cs"/>
            </a:rPr>
            <a:t>   Project Name").</a:t>
          </a:r>
          <a:endParaRPr lang="en-US" sz="2800">
            <a:effectLst/>
          </a:endParaRPr>
        </a:p>
        <a:p>
          <a:endParaRPr lang="en-US" sz="1100" b="0" i="0" u="sng">
            <a:solidFill>
              <a:schemeClr val="dk1"/>
            </a:solidFill>
            <a:effectLst/>
            <a:latin typeface="+mn-lt"/>
            <a:ea typeface="+mn-ea"/>
            <a:cs typeface="+mn-cs"/>
          </a:endParaRPr>
        </a:p>
        <a:p>
          <a:r>
            <a:rPr lang="en-US" sz="1100" b="1" i="0" u="sng">
              <a:solidFill>
                <a:schemeClr val="dk1"/>
              </a:solidFill>
              <a:effectLst/>
              <a:latin typeface="+mn-lt"/>
              <a:ea typeface="+mn-ea"/>
              <a:cs typeface="+mn-cs"/>
            </a:rPr>
            <a:t>For Sponsor Pipeline:</a:t>
          </a:r>
          <a:endParaRPr lang="en-US" sz="2800" b="1">
            <a:effectLst/>
          </a:endParaRPr>
        </a:p>
        <a:p>
          <a:r>
            <a:rPr lang="en-US" sz="1100" b="0" i="0">
              <a:solidFill>
                <a:schemeClr val="dk1"/>
              </a:solidFill>
              <a:effectLst/>
              <a:latin typeface="+mn-lt"/>
              <a:ea typeface="+mn-ea"/>
              <a:cs typeface="+mn-cs"/>
            </a:rPr>
            <a:t>• List projects for which you plan to seek funding in the next 12 months or have received at least one funding </a:t>
          </a:r>
        </a:p>
        <a:p>
          <a:r>
            <a:rPr lang="en-US" sz="1100" b="0" i="0">
              <a:solidFill>
                <a:schemeClr val="dk1"/>
              </a:solidFill>
              <a:effectLst/>
              <a:latin typeface="+mn-lt"/>
              <a:ea typeface="+mn-ea"/>
              <a:cs typeface="+mn-cs"/>
            </a:rPr>
            <a:t>   commitment.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9D: Development Consultant Experience</a:t>
          </a:r>
          <a:endParaRPr lang="en-US" sz="3600">
            <a:effectLst/>
          </a:endParaRPr>
        </a:p>
        <a:p>
          <a:r>
            <a:rPr lang="en-US" sz="1100" b="1" i="0" u="sng">
              <a:solidFill>
                <a:schemeClr val="dk1"/>
              </a:solidFill>
              <a:effectLst/>
              <a:latin typeface="+mn-lt"/>
              <a:ea typeface="+mn-ea"/>
              <a:cs typeface="+mn-cs"/>
            </a:rPr>
            <a:t>For Developer Consultant History</a:t>
          </a:r>
          <a:endParaRPr lang="en-US" sz="2800" b="1">
            <a:effectLst/>
          </a:endParaRPr>
        </a:p>
        <a:p>
          <a:r>
            <a:rPr lang="en-US" sz="1100" b="0" i="0">
              <a:solidFill>
                <a:schemeClr val="dk1"/>
              </a:solidFill>
              <a:effectLst/>
              <a:latin typeface="+mn-lt"/>
              <a:ea typeface="+mn-ea"/>
              <a:cs typeface="+mn-cs"/>
            </a:rPr>
            <a:t>• Indicate for each project what type it was by entering SF (Single-Family) or MF (Multifamily) and R (Rehab) or NC</a:t>
          </a:r>
        </a:p>
        <a:p>
          <a:r>
            <a:rPr lang="en-US" sz="1100" b="0" i="0">
              <a:solidFill>
                <a:schemeClr val="dk1"/>
              </a:solidFill>
              <a:effectLst/>
              <a:latin typeface="+mn-lt"/>
              <a:ea typeface="+mn-ea"/>
              <a:cs typeface="+mn-cs"/>
            </a:rPr>
            <a:t>   (New Construction) in the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project name. </a:t>
          </a:r>
          <a:endParaRPr lang="en-US" sz="2800">
            <a:effectLst/>
          </a:endParaRPr>
        </a:p>
        <a:p>
          <a:pPr eaLnBrk="1" fontAlgn="auto" latinLnBrk="0" hangingPunct="1"/>
          <a:r>
            <a:rPr lang="en-US" sz="1100" b="0" i="0">
              <a:solidFill>
                <a:schemeClr val="dk1"/>
              </a:solidFill>
              <a:effectLst/>
              <a:latin typeface="+mn-lt"/>
              <a:ea typeface="+mn-ea"/>
              <a:cs typeface="+mn-cs"/>
            </a:rPr>
            <a:t>• List </a:t>
          </a:r>
          <a:r>
            <a:rPr lang="en-US" sz="1100" b="1" i="0">
              <a:solidFill>
                <a:schemeClr val="dk1"/>
              </a:solidFill>
              <a:effectLst/>
              <a:latin typeface="+mn-lt"/>
              <a:ea typeface="+mn-ea"/>
              <a:cs typeface="+mn-cs"/>
            </a:rPr>
            <a:t>ONLY</a:t>
          </a:r>
          <a:r>
            <a:rPr lang="en-US" sz="1100" b="0" i="0">
              <a:solidFill>
                <a:schemeClr val="dk1"/>
              </a:solidFill>
              <a:effectLst/>
              <a:latin typeface="+mn-lt"/>
              <a:ea typeface="+mn-ea"/>
              <a:cs typeface="+mn-cs"/>
            </a:rPr>
            <a:t> projects completed in the last 5 years.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If</a:t>
          </a:r>
          <a:r>
            <a:rPr lang="en-US" sz="1100" b="1" i="0" baseline="0">
              <a:solidFill>
                <a:schemeClr val="dk1"/>
              </a:solidFill>
              <a:effectLst/>
              <a:latin typeface="+mn-lt"/>
              <a:ea typeface="+mn-ea"/>
              <a:cs typeface="+mn-cs"/>
            </a:rPr>
            <a:t> the Development Consultant is submitting more than one project this round</a:t>
          </a:r>
          <a:r>
            <a:rPr lang="en-US" sz="1100" b="0" i="0" baseline="0">
              <a:solidFill>
                <a:schemeClr val="dk1"/>
              </a:solidFill>
              <a:effectLst/>
              <a:latin typeface="+mn-lt"/>
              <a:ea typeface="+mn-ea"/>
              <a:cs typeface="+mn-cs"/>
            </a:rPr>
            <a:t>, you need only fill this Form out once.</a:t>
          </a:r>
        </a:p>
        <a:p>
          <a:pPr eaLnBrk="1" fontAlgn="auto" latinLnBrk="0" hangingPunct="1"/>
          <a:r>
            <a:rPr lang="en-US" sz="1100" b="0" i="0" baseline="0">
              <a:solidFill>
                <a:schemeClr val="dk1"/>
              </a:solidFill>
              <a:effectLst/>
              <a:latin typeface="+mn-lt"/>
              <a:ea typeface="+mn-ea"/>
              <a:cs typeface="+mn-cs"/>
            </a:rPr>
            <a:t>   For each additional application, you need only refer to the application where the information is provided (e.g. "See</a:t>
          </a:r>
        </a:p>
        <a:p>
          <a:pPr eaLnBrk="1" fontAlgn="auto" latinLnBrk="0" hangingPunct="1"/>
          <a:r>
            <a:rPr lang="en-US" sz="1100" b="0" i="0" baseline="0">
              <a:solidFill>
                <a:schemeClr val="dk1"/>
              </a:solidFill>
              <a:effectLst/>
              <a:latin typeface="+mn-lt"/>
              <a:ea typeface="+mn-ea"/>
              <a:cs typeface="+mn-cs"/>
            </a:rPr>
            <a:t>   Project Name").</a:t>
          </a:r>
        </a:p>
        <a:p>
          <a:pPr eaLnBrk="1" fontAlgn="auto" latinLnBrk="0" hangingPunct="1"/>
          <a:endParaRPr lang="en-US" sz="1400">
            <a:effectLst/>
          </a:endParaRPr>
        </a:p>
        <a:p>
          <a:r>
            <a:rPr lang="en-US" sz="1100" b="1" i="0" u="sng">
              <a:solidFill>
                <a:schemeClr val="dk1"/>
              </a:solidFill>
              <a:effectLst/>
              <a:latin typeface="+mn-lt"/>
              <a:ea typeface="+mn-ea"/>
              <a:cs typeface="+mn-cs"/>
            </a:rPr>
            <a:t>For Developer</a:t>
          </a:r>
          <a:r>
            <a:rPr lang="en-US" sz="1100" b="1" i="0" u="sng" baseline="0">
              <a:solidFill>
                <a:schemeClr val="dk1"/>
              </a:solidFill>
              <a:effectLst/>
              <a:latin typeface="+mn-lt"/>
              <a:ea typeface="+mn-ea"/>
              <a:cs typeface="+mn-cs"/>
            </a:rPr>
            <a:t> Consultant Pipeline</a:t>
          </a:r>
          <a:endParaRPr lang="en-US" sz="2800" b="1">
            <a:effectLst/>
          </a:endParaRPr>
        </a:p>
        <a:p>
          <a:r>
            <a:rPr lang="en-US" sz="1100" b="0" i="0">
              <a:solidFill>
                <a:schemeClr val="dk1"/>
              </a:solidFill>
              <a:effectLst/>
              <a:latin typeface="+mn-lt"/>
              <a:ea typeface="+mn-ea"/>
              <a:cs typeface="+mn-cs"/>
            </a:rPr>
            <a:t>• Include projects for which you plan to seek funding in the next 12 months or have received at least one funding</a:t>
          </a:r>
        </a:p>
        <a:p>
          <a:r>
            <a:rPr lang="en-US" sz="1100" b="0" i="0">
              <a:solidFill>
                <a:schemeClr val="dk1"/>
              </a:solidFill>
              <a:effectLst/>
              <a:latin typeface="+mn-lt"/>
              <a:ea typeface="+mn-ea"/>
              <a:cs typeface="+mn-cs"/>
            </a:rPr>
            <a:t>   commitment.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9E: Project Property Management</a:t>
          </a:r>
          <a:r>
            <a:rPr lang="en-US" sz="1400" b="1" i="0" baseline="0">
              <a:solidFill>
                <a:schemeClr val="dk1"/>
              </a:solidFill>
              <a:effectLst/>
              <a:latin typeface="+mn-lt"/>
              <a:ea typeface="+mn-ea"/>
              <a:cs typeface="+mn-cs"/>
            </a:rPr>
            <a:t> Firm Experience</a:t>
          </a:r>
          <a:endParaRPr lang="en-US" sz="3600">
            <a:effectLst/>
          </a:endParaRPr>
        </a:p>
        <a:p>
          <a:r>
            <a:rPr lang="en-US" sz="1100" b="0" i="0">
              <a:solidFill>
                <a:schemeClr val="dk1"/>
              </a:solidFill>
              <a:effectLst/>
              <a:latin typeface="+mn-lt"/>
              <a:ea typeface="+mn-ea"/>
              <a:cs typeface="+mn-cs"/>
            </a:rPr>
            <a:t>• Please list up to 10 similar publicly funded projects that your organization, or your selected</a:t>
          </a:r>
          <a:r>
            <a:rPr lang="en-US" sz="1100" b="0" i="0" baseline="0">
              <a:solidFill>
                <a:schemeClr val="dk1"/>
              </a:solidFill>
              <a:effectLst/>
              <a:latin typeface="+mn-lt"/>
              <a:ea typeface="+mn-ea"/>
              <a:cs typeface="+mn-cs"/>
            </a:rPr>
            <a:t> Property Management</a:t>
          </a:r>
        </a:p>
        <a:p>
          <a:r>
            <a:rPr lang="en-US" sz="1100" b="0" i="0" baseline="0">
              <a:solidFill>
                <a:schemeClr val="dk1"/>
              </a:solidFill>
              <a:effectLst/>
              <a:latin typeface="+mn-lt"/>
              <a:ea typeface="+mn-ea"/>
              <a:cs typeface="+mn-cs"/>
            </a:rPr>
            <a:t>   firm, </a:t>
          </a:r>
          <a:r>
            <a:rPr lang="en-US" sz="1100" b="0" i="0">
              <a:solidFill>
                <a:schemeClr val="dk1"/>
              </a:solidFill>
              <a:effectLst/>
              <a:latin typeface="+mn-lt"/>
              <a:ea typeface="+mn-ea"/>
              <a:cs typeface="+mn-cs"/>
            </a:rPr>
            <a:t>has managed or currently manages.</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28575</xdr:colOff>
      <xdr:row>28</xdr:row>
      <xdr:rowOff>28572</xdr:rowOff>
    </xdr:from>
    <xdr:to>
      <xdr:col>24</xdr:col>
      <xdr:colOff>161925</xdr:colOff>
      <xdr:row>29</xdr:row>
      <xdr:rowOff>152399</xdr:rowOff>
    </xdr:to>
    <xdr:sp macro="" textlink="">
      <xdr:nvSpPr>
        <xdr:cNvPr id="3" name="Bent Arrow 2">
          <a:extLst>
            <a:ext uri="{FF2B5EF4-FFF2-40B4-BE49-F238E27FC236}">
              <a16:creationId xmlns:a16="http://schemas.microsoft.com/office/drawing/2014/main" id="{00000000-0008-0000-2200-000003000000}"/>
            </a:ext>
          </a:extLst>
        </xdr:cNvPr>
        <xdr:cNvSpPr/>
      </xdr:nvSpPr>
      <xdr:spPr>
        <a:xfrm flipH="1" flipV="1">
          <a:off x="7496175" y="7372347"/>
          <a:ext cx="371475" cy="314327"/>
        </a:xfrm>
        <a:prstGeom prst="bentArrow">
          <a:avLst/>
        </a:prstGeom>
        <a:solidFill>
          <a:sysClr val="window" lastClr="FFFFFF"/>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xdr:colOff>
      <xdr:row>0</xdr:row>
      <xdr:rowOff>95250</xdr:rowOff>
    </xdr:from>
    <xdr:to>
      <xdr:col>10</xdr:col>
      <xdr:colOff>28576</xdr:colOff>
      <xdr:row>5</xdr:row>
      <xdr:rowOff>25400</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120651" y="95250"/>
          <a:ext cx="8143875" cy="914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Form 9E: Project Property Management</a:t>
          </a:r>
          <a:r>
            <a:rPr lang="en-US" sz="1400" b="1" i="0" u="none" strike="noStrike" baseline="0">
              <a:solidFill>
                <a:schemeClr val="dk1"/>
              </a:solidFill>
              <a:effectLst/>
              <a:latin typeface="+mn-lt"/>
              <a:ea typeface="+mn-ea"/>
              <a:cs typeface="+mn-cs"/>
            </a:rPr>
            <a:t> Firm Experience</a:t>
          </a:r>
          <a:endParaRPr lang="en-US" sz="1400" b="1" i="0" u="none" strike="noStrike">
            <a:solidFill>
              <a:schemeClr val="dk1"/>
            </a:solidFill>
            <a:effectLst/>
            <a:latin typeface="+mn-lt"/>
            <a:ea typeface="+mn-ea"/>
            <a:cs typeface="+mn-cs"/>
          </a:endParaRPr>
        </a:p>
        <a:p>
          <a:r>
            <a:rPr lang="en-US" sz="1050" b="1" i="0" u="none" strike="noStrike">
              <a:solidFill>
                <a:schemeClr val="dk1"/>
              </a:solidFill>
              <a:effectLst/>
              <a:latin typeface="+mn-lt"/>
              <a:ea typeface="+mn-ea"/>
              <a:cs typeface="+mn-cs"/>
            </a:rPr>
            <a:t>Instructions:</a:t>
          </a:r>
        </a:p>
        <a:p>
          <a:r>
            <a:rPr lang="en-US" sz="1050" b="0" i="0" u="none" strike="noStrike">
              <a:solidFill>
                <a:schemeClr val="dk1"/>
              </a:solidFill>
              <a:effectLst/>
              <a:latin typeface="+mn-lt"/>
              <a:ea typeface="+mn-ea"/>
              <a:cs typeface="+mn-cs"/>
            </a:rPr>
            <a:t>• Please list up to 10 similar publicly funded projects that your organization, or your selected</a:t>
          </a:r>
          <a:r>
            <a:rPr lang="en-US" sz="1050" b="0" i="0" u="none" strike="noStrike" baseline="0">
              <a:solidFill>
                <a:schemeClr val="dk1"/>
              </a:solidFill>
              <a:effectLst/>
              <a:latin typeface="+mn-lt"/>
              <a:ea typeface="+mn-ea"/>
              <a:cs typeface="+mn-cs"/>
            </a:rPr>
            <a:t> Property Management firm, </a:t>
          </a:r>
          <a:r>
            <a:rPr lang="en-US" sz="1050" b="0" i="0" u="none" strike="noStrike">
              <a:solidFill>
                <a:schemeClr val="dk1"/>
              </a:solidFill>
              <a:effectLst/>
              <a:latin typeface="+mn-lt"/>
              <a:ea typeface="+mn-ea"/>
              <a:cs typeface="+mn-cs"/>
            </a:rPr>
            <a:t>has </a:t>
          </a:r>
        </a:p>
        <a:p>
          <a:r>
            <a:rPr lang="en-US" sz="1050" b="0" i="0" u="none" strike="noStrike">
              <a:solidFill>
                <a:schemeClr val="dk1"/>
              </a:solidFill>
              <a:effectLst/>
              <a:latin typeface="+mn-lt"/>
              <a:ea typeface="+mn-ea"/>
              <a:cs typeface="+mn-cs"/>
            </a:rPr>
            <a:t>   managed or currently manages.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114299</xdr:colOff>
      <xdr:row>0</xdr:row>
      <xdr:rowOff>104775</xdr:rowOff>
    </xdr:from>
    <xdr:to>
      <xdr:col>9</xdr:col>
      <xdr:colOff>0</xdr:colOff>
      <xdr:row>5</xdr:row>
      <xdr:rowOff>104775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4299" y="104775"/>
          <a:ext cx="8353426" cy="9525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Validations</a:t>
          </a:r>
          <a:r>
            <a:rPr lang="en-US" sz="1400" b="1" baseline="0">
              <a:solidFill>
                <a:schemeClr val="dk1"/>
              </a:solidFill>
              <a:effectLst/>
              <a:latin typeface="+mn-lt"/>
              <a:ea typeface="+mn-ea"/>
              <a:cs typeface="+mn-cs"/>
            </a:rPr>
            <a:t> Checklist</a:t>
          </a:r>
          <a:endParaRPr lang="en-US" sz="1400">
            <a:effectLst/>
          </a:endParaRPr>
        </a:p>
        <a:p>
          <a:endParaRPr lang="en-US" sz="1100" b="0" baseline="0">
            <a:solidFill>
              <a:schemeClr val="dk1"/>
            </a:solidFill>
            <a:effectLst/>
            <a:latin typeface="+mn-lt"/>
            <a:ea typeface="+mn-ea"/>
            <a:cs typeface="+mn-cs"/>
          </a:endParaRPr>
        </a:p>
        <a:p>
          <a:r>
            <a:rPr lang="en-US" sz="1100" b="0" baseline="0">
              <a:solidFill>
                <a:schemeClr val="dk1"/>
              </a:solidFill>
              <a:effectLst/>
              <a:latin typeface="+mn-lt"/>
              <a:ea typeface="+mn-ea"/>
              <a:cs typeface="+mn-cs"/>
            </a:rPr>
            <a:t>This page is intended as a check that particular elements of the application have been completed or responses have been provided. If any of the elements displays as "Concern," please provide a reasoning for why, in your opinion, this element is not a concern.</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62718" y="181770"/>
          <a:ext cx="6991352" cy="66889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none"/>
            <a:t>Form 1: Project Summary</a:t>
          </a:r>
        </a:p>
        <a:p>
          <a:endParaRPr lang="en-US" sz="1100" b="1" u="sng"/>
        </a:p>
        <a:p>
          <a:r>
            <a:rPr lang="en-US" sz="1400" b="1" u="sng"/>
            <a:t>Definitions</a:t>
          </a:r>
        </a:p>
        <a:p>
          <a:r>
            <a:rPr lang="en-US" sz="1100" b="1" u="sng"/>
            <a:t>Site:</a:t>
          </a:r>
          <a:r>
            <a:rPr lang="en-US" sz="1100" b="0" u="none" baseline="0"/>
            <a:t> T</a:t>
          </a:r>
          <a:r>
            <a:rPr lang="en-US" sz="1100" b="0" baseline="0"/>
            <a:t>he parcel(s) of land, unified under common ownership, which serve as the location of individual residential buildings or functionally-</a:t>
          </a:r>
          <a:r>
            <a:rPr lang="en-US" sz="1100" b="0" baseline="0">
              <a:solidFill>
                <a:schemeClr val="dk1"/>
              </a:solidFill>
              <a:effectLst/>
              <a:latin typeface="+mn-lt"/>
              <a:ea typeface="+mn-ea"/>
              <a:cs typeface="+mn-cs"/>
            </a:rPr>
            <a:t>related </a:t>
          </a:r>
          <a:r>
            <a:rPr lang="en-US" sz="1100" b="0" baseline="0"/>
            <a:t>groups of buildings. A site may equate to a single tax parcel or may be multiple </a:t>
          </a:r>
          <a:r>
            <a:rPr lang="en-US" sz="1100" b="0" i="1" baseline="0"/>
            <a:t>contiguous</a:t>
          </a:r>
          <a:r>
            <a:rPr lang="en-US" sz="1100" b="0" baseline="0"/>
            <a:t> tax parcels. </a:t>
          </a:r>
          <a:r>
            <a:rPr lang="en-US" sz="1100" b="0" baseline="0">
              <a:solidFill>
                <a:schemeClr val="dk1"/>
              </a:solidFill>
              <a:effectLst/>
              <a:latin typeface="+mn-lt"/>
              <a:ea typeface="+mn-ea"/>
              <a:cs typeface="+mn-cs"/>
            </a:rPr>
            <a:t>Properties that are across the street from each other are considered contiguous.  </a:t>
          </a:r>
        </a:p>
        <a:p>
          <a:endParaRPr lang="en-US" sz="1100" b="0"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Multi-Site project:</a:t>
          </a:r>
          <a:r>
            <a:rPr lang="en-US" sz="1100" b="0" u="none" baseline="0">
              <a:solidFill>
                <a:schemeClr val="dk1"/>
              </a:solidFill>
              <a:effectLst/>
              <a:latin typeface="+mn-lt"/>
              <a:ea typeface="+mn-ea"/>
              <a:cs typeface="+mn-cs"/>
            </a:rPr>
            <a:t> A project </a:t>
          </a:r>
          <a:r>
            <a:rPr lang="en-US" sz="1100" b="0" baseline="0"/>
            <a:t>consisting of buildings that are located in two or more locations that are </a:t>
          </a:r>
          <a:r>
            <a:rPr lang="en-US" sz="1100" b="1" i="1" u="sng" baseline="0"/>
            <a:t>not</a:t>
          </a:r>
          <a:r>
            <a:rPr lang="en-US" sz="1100" b="0" baseline="0"/>
            <a:t> contiguous. For the pursposes of this Application, a project that consists of a group of </a:t>
          </a:r>
          <a:r>
            <a:rPr lang="en-US" sz="1100" b="0" i="1" baseline="0"/>
            <a:t>single family homes </a:t>
          </a:r>
          <a:r>
            <a:rPr lang="en-US" sz="1100" b="0" baseline="0"/>
            <a:t>on non-contiguous sites within a single municipality (e.g.,  a DPA project operating within the City of Walla Walla) that operate with a project-wide budget is not considered a multi-site project. This type of project is considered a single site project with multiple buildings.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Redevelopment</a:t>
          </a:r>
          <a:r>
            <a:rPr lang="en-US" sz="1100">
              <a:solidFill>
                <a:schemeClr val="dk1"/>
              </a:solidFill>
              <a:effectLst/>
              <a:latin typeface="+mn-lt"/>
              <a:ea typeface="+mn-ea"/>
              <a:cs typeface="+mn-cs"/>
            </a:rPr>
            <a:t>: New construction on</a:t>
          </a:r>
          <a:r>
            <a:rPr lang="en-US" sz="1100" baseline="0">
              <a:solidFill>
                <a:schemeClr val="dk1"/>
              </a:solidFill>
              <a:effectLst/>
              <a:latin typeface="+mn-lt"/>
              <a:ea typeface="+mn-ea"/>
              <a:cs typeface="+mn-cs"/>
            </a:rPr>
            <a:t> a site</a:t>
          </a:r>
          <a:r>
            <a:rPr lang="en-US" sz="1100">
              <a:solidFill>
                <a:schemeClr val="dk1"/>
              </a:solidFill>
              <a:effectLst/>
              <a:latin typeface="+mn-lt"/>
              <a:ea typeface="+mn-ea"/>
              <a:cs typeface="+mn-cs"/>
            </a:rPr>
            <a:t>, usually preceded</a:t>
          </a:r>
          <a:r>
            <a:rPr lang="en-US" sz="1100" baseline="0">
              <a:solidFill>
                <a:schemeClr val="dk1"/>
              </a:solidFill>
              <a:effectLst/>
              <a:latin typeface="+mn-lt"/>
              <a:ea typeface="+mn-ea"/>
              <a:cs typeface="+mn-cs"/>
            </a:rPr>
            <a:t> by partial or complete demolition of existing structures, with the purpose of providing replacement structures with an intended use similar to those they are replacing. Ideally, this would result in a 1:1 replacement of any previously or currently-existing housing units. The primary examples of Redevelopment are HOPE VI projects.</a:t>
          </a: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Adaptive</a:t>
          </a:r>
          <a:r>
            <a:rPr lang="en-US" sz="1100" b="1" u="sng" baseline="0">
              <a:solidFill>
                <a:schemeClr val="dk1"/>
              </a:solidFill>
              <a:effectLst/>
              <a:latin typeface="+mn-lt"/>
              <a:ea typeface="+mn-ea"/>
              <a:cs typeface="+mn-cs"/>
            </a:rPr>
            <a:t> Reuse</a:t>
          </a:r>
          <a:r>
            <a:rPr lang="en-US" sz="1100" baseline="0">
              <a:solidFill>
                <a:schemeClr val="dk1"/>
              </a:solidFill>
              <a:effectLst/>
              <a:latin typeface="+mn-lt"/>
              <a:ea typeface="+mn-ea"/>
              <a:cs typeface="+mn-cs"/>
            </a:rPr>
            <a:t>: The alteration of an existing site or building to provide housing, when the previous purpose of the site or building was something other than housing. The conversion of a hospital into apartments is an example.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2A: Building</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Information</a:t>
          </a:r>
          <a:endParaRPr lang="en-US" sz="1800">
            <a:effectLst/>
          </a:endParaRPr>
        </a:p>
        <a:p>
          <a:r>
            <a:rPr lang="en-US" sz="1100" b="1" u="sng">
              <a:solidFill>
                <a:schemeClr val="dk1"/>
              </a:solidFill>
              <a:effectLst/>
              <a:latin typeface="+mn-lt"/>
              <a:ea typeface="+mn-ea"/>
              <a:cs typeface="+mn-cs"/>
            </a:rPr>
            <a:t>Definitions</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 All food preparation</a:t>
          </a:r>
          <a:r>
            <a:rPr lang="en-US" sz="1100" baseline="0">
              <a:solidFill>
                <a:schemeClr val="dk1"/>
              </a:solidFill>
              <a:effectLst/>
              <a:latin typeface="+mn-lt"/>
              <a:ea typeface="+mn-ea"/>
              <a:cs typeface="+mn-cs"/>
            </a:rPr>
            <a:t> and sanitary facilities are shared. </a:t>
          </a:r>
          <a:r>
            <a:rPr lang="en-US" sz="1100">
              <a:solidFill>
                <a:schemeClr val="dk1"/>
              </a:solidFill>
              <a:effectLst/>
              <a:latin typeface="+mn-lt"/>
              <a:ea typeface="+mn-ea"/>
              <a:cs typeface="+mn-cs"/>
            </a:rPr>
            <a:t> </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SRO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permanent provisions for living, eating and either sanitation or kitchen facilities </a:t>
          </a:r>
          <a:r>
            <a:rPr lang="en-US" sz="1100" b="1" i="1">
              <a:solidFill>
                <a:schemeClr val="dk1"/>
              </a:solidFill>
              <a:effectLst/>
              <a:latin typeface="+mn-lt"/>
              <a:ea typeface="+mn-ea"/>
              <a:cs typeface="+mn-cs"/>
            </a:rPr>
            <a:t>but not both</a:t>
          </a:r>
          <a:r>
            <a:rPr lang="en-US" sz="1100">
              <a:solidFill>
                <a:schemeClr val="dk1"/>
              </a:solidFill>
              <a:effectLst/>
              <a:latin typeface="+mn-lt"/>
              <a:ea typeface="+mn-ea"/>
              <a:cs typeface="+mn-cs"/>
            </a:rPr>
            <a:t>.</a:t>
          </a:r>
          <a:endParaRPr lang="en-US" sz="2800">
            <a:effectLst/>
          </a:endParaRPr>
        </a:p>
        <a:p>
          <a:endParaRPr lang="en-US" sz="1100" b="1" u="sng" baseline="0">
            <a:solidFill>
              <a:schemeClr val="dk1"/>
            </a:solidFill>
            <a:effectLst/>
            <a:latin typeface="+mn-lt"/>
            <a:ea typeface="+mn-ea"/>
            <a:cs typeface="+mn-cs"/>
          </a:endParaRPr>
        </a:p>
        <a:p>
          <a:r>
            <a:rPr lang="en-US" sz="1100" b="1" u="sng" baseline="0">
              <a:solidFill>
                <a:schemeClr val="dk1"/>
              </a:solidFill>
              <a:effectLst/>
              <a:latin typeface="+mn-lt"/>
              <a:ea typeface="+mn-ea"/>
              <a:cs typeface="+mn-cs"/>
            </a:rPr>
            <a:t>Unit, Studio</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 single-room unit which includes </a:t>
          </a:r>
          <a:r>
            <a:rPr lang="en-US" sz="1100" baseline="0">
              <a:solidFill>
                <a:schemeClr val="dk1"/>
              </a:solidFill>
              <a:effectLst/>
              <a:latin typeface="+mn-lt"/>
              <a:ea typeface="+mn-ea"/>
              <a:cs typeface="+mn-cs"/>
            </a:rPr>
            <a:t>permanent food preparation </a:t>
          </a:r>
          <a:r>
            <a:rPr lang="en-US" sz="1100" i="1" baseline="0">
              <a:solidFill>
                <a:schemeClr val="dk1"/>
              </a:solidFill>
              <a:effectLst/>
              <a:latin typeface="+mn-lt"/>
              <a:ea typeface="+mn-ea"/>
              <a:cs typeface="+mn-cs"/>
            </a:rPr>
            <a:t>and</a:t>
          </a:r>
          <a:r>
            <a:rPr lang="en-US" sz="1100" baseline="0">
              <a:solidFill>
                <a:schemeClr val="dk1"/>
              </a:solidFill>
              <a:effectLst/>
              <a:latin typeface="+mn-lt"/>
              <a:ea typeface="+mn-ea"/>
              <a:cs typeface="+mn-cs"/>
            </a:rPr>
            <a:t> sanitation facilities.</a:t>
          </a:r>
          <a:endParaRPr lang="en-US" sz="2800">
            <a:effectLst/>
          </a:endParaRPr>
        </a:p>
        <a:p>
          <a:pPr eaLnBrk="1" fontAlgn="auto" latinLnBrk="0" hangingPunct="1"/>
          <a:endParaRPr lang="en-US" sz="1100" b="1" u="sng">
            <a:solidFill>
              <a:schemeClr val="dk1"/>
            </a:solidFill>
            <a:effectLst/>
            <a:latin typeface="+mn-lt"/>
            <a:ea typeface="+mn-ea"/>
            <a:cs typeface="+mn-cs"/>
          </a:endParaRPr>
        </a:p>
        <a:p>
          <a:pPr eaLnBrk="1" fontAlgn="auto" latinLnBrk="0" hangingPunct="1"/>
          <a:r>
            <a:rPr lang="en-US" sz="1100" b="1" u="sng">
              <a:solidFill>
                <a:schemeClr val="dk1"/>
              </a:solidFill>
              <a:effectLst/>
              <a:latin typeface="+mn-lt"/>
              <a:ea typeface="+mn-ea"/>
              <a:cs typeface="+mn-cs"/>
            </a:rPr>
            <a:t>Unit, 1BR -5+BR</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contain complete and separate kitchen and restroom facilities in each unit.  </a:t>
          </a:r>
        </a:p>
        <a:p>
          <a:pPr eaLnBrk="1" fontAlgn="auto" latinLnBrk="0" hangingPunct="1"/>
          <a:endParaRPr lang="en-US"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Common Area</a:t>
          </a:r>
          <a:r>
            <a:rPr lang="en-US" sz="1100" b="1" u="sng" baseline="0">
              <a:solidFill>
                <a:schemeClr val="dk1"/>
              </a:solidFill>
              <a:effectLst/>
              <a:latin typeface="+mn-lt"/>
              <a:ea typeface="+mn-ea"/>
              <a:cs typeface="+mn-cs"/>
            </a:rPr>
            <a:t> </a:t>
          </a:r>
          <a:r>
            <a:rPr lang="en-US" sz="1100" b="1" u="sng">
              <a:solidFill>
                <a:schemeClr val="dk1"/>
              </a:solidFill>
              <a:effectLst/>
              <a:latin typeface="+mn-lt"/>
              <a:ea typeface="+mn-ea"/>
              <a:cs typeface="+mn-cs"/>
            </a:rPr>
            <a:t>Unit</a:t>
          </a:r>
          <a:r>
            <a:rPr lang="en-US" sz="1100">
              <a:solidFill>
                <a:schemeClr val="dk1"/>
              </a:solidFill>
              <a:effectLst/>
              <a:latin typeface="+mn-lt"/>
              <a:ea typeface="+mn-ea"/>
              <a:cs typeface="+mn-cs"/>
            </a:rPr>
            <a:t>: A Unit in a project that is occupied by resident managers or maintenance personnel, or used for the Project's business offices or security personnel, to the extent such use is reasonably required for the Project. A Common Area Unit is not a Housing Unit.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u="sng">
              <a:solidFill>
                <a:schemeClr val="dk1"/>
              </a:solidFill>
              <a:effectLst/>
              <a:latin typeface="+mn-lt"/>
              <a:ea typeface="+mn-ea"/>
              <a:cs typeface="+mn-cs"/>
            </a:rPr>
            <a:t>Units</a:t>
          </a:r>
          <a:r>
            <a:rPr lang="en-US" sz="1100">
              <a:solidFill>
                <a:schemeClr val="dk1"/>
              </a:solidFill>
              <a:effectLst/>
              <a:latin typeface="+mn-lt"/>
              <a:ea typeface="+mn-ea"/>
              <a:cs typeface="+mn-cs"/>
            </a:rPr>
            <a:t>: Residential living quarters that are separate</a:t>
          </a:r>
          <a:r>
            <a:rPr lang="en-US" sz="1100" baseline="0">
              <a:solidFill>
                <a:schemeClr val="dk1"/>
              </a:solidFill>
              <a:effectLst/>
              <a:latin typeface="+mn-lt"/>
              <a:ea typeface="+mn-ea"/>
              <a:cs typeface="+mn-cs"/>
            </a:rPr>
            <a:t> and distinct from each other and which typically contain complete and separate kitchen and restroom facilities in each unit.  </a:t>
          </a:r>
          <a:endParaRPr lang="en-US" sz="2800">
            <a:effectLst/>
          </a:endParaRPr>
        </a:p>
        <a:p>
          <a:r>
            <a:rPr lang="en-US" sz="1100">
              <a:solidFill>
                <a:schemeClr val="dk1"/>
              </a:solidFill>
              <a:effectLst/>
              <a:latin typeface="+mn-lt"/>
              <a:ea typeface="+mn-ea"/>
              <a:cs typeface="+mn-cs"/>
            </a:rPr>
            <a:t> </a:t>
          </a:r>
          <a:endParaRPr lang="en-US" sz="2800">
            <a:effectLst/>
          </a:endParaRPr>
        </a:p>
        <a:p>
          <a:r>
            <a:rPr lang="en-US" sz="1100" b="1" u="sng">
              <a:solidFill>
                <a:schemeClr val="dk1"/>
              </a:solidFill>
              <a:effectLst/>
              <a:latin typeface="+mn-lt"/>
              <a:ea typeface="+mn-ea"/>
              <a:cs typeface="+mn-cs"/>
            </a:rPr>
            <a:t>Bed</a:t>
          </a:r>
          <a:r>
            <a:rPr lang="en-US" sz="1100">
              <a:solidFill>
                <a:schemeClr val="dk1"/>
              </a:solidFill>
              <a:effectLst/>
              <a:latin typeface="+mn-lt"/>
              <a:ea typeface="+mn-ea"/>
              <a:cs typeface="+mn-cs"/>
            </a:rPr>
            <a:t>: A sleeping space provided to a single individual.</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dk1"/>
              </a:solidFill>
              <a:effectLst/>
              <a:latin typeface="+mn-lt"/>
              <a:ea typeface="+mn-ea"/>
              <a:cs typeface="+mn-cs"/>
            </a:rPr>
            <a:t>Buildings:</a:t>
          </a:r>
          <a:r>
            <a:rPr lang="en-US" sz="1100" b="0">
              <a:solidFill>
                <a:schemeClr val="dk1"/>
              </a:solidFill>
              <a:effectLst/>
              <a:latin typeface="+mn-lt"/>
              <a:ea typeface="+mn-ea"/>
              <a:cs typeface="+mn-cs"/>
            </a:rPr>
            <a:t> The physical structures on</a:t>
          </a:r>
          <a:r>
            <a:rPr lang="en-US" sz="1100" b="0" baseline="0">
              <a:solidFill>
                <a:schemeClr val="dk1"/>
              </a:solidFill>
              <a:effectLst/>
              <a:latin typeface="+mn-lt"/>
              <a:ea typeface="+mn-ea"/>
              <a:cs typeface="+mn-cs"/>
            </a:rPr>
            <a:t> a site included as part of this Application. This primarily includes residential structures, but may also include community buildings that serve the residents of the project.</a:t>
          </a:r>
          <a:endParaRPr lang="en-US" sz="2800">
            <a:effectLst/>
          </a:endParaRPr>
        </a:p>
        <a:p>
          <a:endParaRPr lang="en-US" sz="1100" baseline="0">
            <a:solidFill>
              <a:srgbClr val="FF66CC"/>
            </a:solidFill>
            <a:effectLst/>
            <a:latin typeface="+mn-lt"/>
            <a:ea typeface="+mn-ea"/>
            <a:cs typeface="+mn-cs"/>
          </a:endParaRPr>
        </a:p>
        <a:p>
          <a:endParaRPr lang="en-US" sz="11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2B: Square Footage Details</a:t>
          </a:r>
          <a:endParaRPr lang="en-US" sz="1400">
            <a:effectLst/>
          </a:endParaRPr>
        </a:p>
        <a:p>
          <a:pPr eaLnBrk="1" fontAlgn="auto" latinLnBrk="0" hangingPunct="1"/>
          <a:r>
            <a:rPr lang="en-US" sz="1100" b="1" u="sng">
              <a:solidFill>
                <a:schemeClr val="dk1"/>
              </a:solidFill>
              <a:effectLst/>
              <a:latin typeface="+mn-lt"/>
              <a:ea typeface="+mn-ea"/>
              <a:cs typeface="+mn-cs"/>
            </a:rPr>
            <a:t>Residential gross square footage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is to be measured from the outside face of the exterior wall of the structure and/or the centerline of party walls between Residential and Non-Residential spaces. Everything within the building envelope should be included in the calculation, including unheated mechanical space, common area, circulation area and structured parking. </a:t>
          </a:r>
        </a:p>
        <a:p>
          <a:pPr eaLnBrk="1" fontAlgn="auto" latinLnBrk="0" hangingPunct="1"/>
          <a:endParaRPr lang="en-US">
            <a:effectLst/>
          </a:endParaRPr>
        </a:p>
        <a:p>
          <a:pPr eaLnBrk="1" fontAlgn="auto" latinLnBrk="0" hangingPunct="1"/>
          <a:r>
            <a:rPr lang="en-US" sz="1100">
              <a:solidFill>
                <a:schemeClr val="dk1"/>
              </a:solidFill>
              <a:effectLst/>
              <a:latin typeface="+mn-lt"/>
              <a:ea typeface="+mn-ea"/>
              <a:cs typeface="+mn-cs"/>
            </a:rPr>
            <a:t>Anything outside of the building envelope such as balconies, roof top decks, carports, and surface parking is to be excluded. Commercial spaces to be owned under a separate legal entity and whose costs are not reflected in the Residential Project Budget may not be included in the Residential Gross Square Footage. Space that is shared between a Residential Project Condominium and other condominiums in a building may be included on a pro rata basis and measured to the centerline of the party walls.</a:t>
          </a:r>
          <a:endParaRPr lang="en-US">
            <a:effectLst/>
          </a:endParaRPr>
        </a:p>
        <a:p>
          <a:endParaRPr lang="en-US" sz="1100" baseline="0">
            <a:solidFill>
              <a:srgbClr val="FF66CC"/>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3:</a:t>
          </a:r>
          <a:r>
            <a:rPr lang="en-US" sz="1400" b="1" i="0" baseline="0">
              <a:solidFill>
                <a:schemeClr val="dk1"/>
              </a:solidFill>
              <a:effectLst/>
              <a:latin typeface="+mn-lt"/>
              <a:ea typeface="+mn-ea"/>
              <a:cs typeface="+mn-cs"/>
            </a:rPr>
            <a:t> Populations to be Served</a:t>
          </a:r>
          <a:endParaRPr lang="en-US" sz="1400">
            <a:effectLst/>
          </a:endParaRPr>
        </a:p>
        <a:p>
          <a:pPr eaLnBrk="1" fontAlgn="auto" latinLnBrk="0" hangingPunct="1"/>
          <a:r>
            <a:rPr lang="en-US" sz="1100" b="0">
              <a:solidFill>
                <a:schemeClr val="dk1"/>
              </a:solidFill>
              <a:effectLst/>
              <a:latin typeface="+mn-lt"/>
              <a:ea typeface="+mn-ea"/>
              <a:cs typeface="+mn-cs"/>
            </a:rPr>
            <a:t>Please select the </a:t>
          </a:r>
          <a:r>
            <a:rPr lang="en-US" sz="1100" b="1" u="sng">
              <a:solidFill>
                <a:schemeClr val="dk1"/>
              </a:solidFill>
              <a:effectLst/>
              <a:latin typeface="+mn-lt"/>
              <a:ea typeface="+mn-ea"/>
              <a:cs typeface="+mn-cs"/>
            </a:rPr>
            <a:t>primary target population</a:t>
          </a:r>
          <a:r>
            <a:rPr lang="en-US" sz="1100" b="0">
              <a:solidFill>
                <a:schemeClr val="dk1"/>
              </a:solidFill>
              <a:effectLst/>
              <a:latin typeface="+mn-lt"/>
              <a:ea typeface="+mn-ea"/>
              <a:cs typeface="+mn-cs"/>
            </a:rPr>
            <a:t> for</a:t>
          </a:r>
          <a:r>
            <a:rPr lang="en-US" sz="1100" b="0" baseline="0">
              <a:solidFill>
                <a:schemeClr val="dk1"/>
              </a:solidFill>
              <a:effectLst/>
              <a:latin typeface="+mn-lt"/>
              <a:ea typeface="+mn-ea"/>
              <a:cs typeface="+mn-cs"/>
            </a:rPr>
            <a:t> each unit or group of units</a:t>
          </a:r>
          <a:r>
            <a:rPr lang="en-US" sz="1100" b="0">
              <a:solidFill>
                <a:schemeClr val="dk1"/>
              </a:solidFill>
              <a:effectLst/>
              <a:latin typeface="+mn-lt"/>
              <a:ea typeface="+mn-ea"/>
              <a:cs typeface="+mn-cs"/>
            </a:rPr>
            <a:t>. The total</a:t>
          </a:r>
          <a:r>
            <a:rPr lang="en-US" sz="1100" b="0" baseline="0">
              <a:solidFill>
                <a:schemeClr val="dk1"/>
              </a:solidFill>
              <a:effectLst/>
              <a:latin typeface="+mn-lt"/>
              <a:ea typeface="+mn-ea"/>
              <a:cs typeface="+mn-cs"/>
            </a:rPr>
            <a:t> number of Units /Beds reported should match the Total Low Income reported on Form 2A.</a:t>
          </a:r>
          <a:endParaRPr lang="en-US" sz="1400">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If a unit has the</a:t>
          </a:r>
          <a:r>
            <a:rPr lang="en-US" sz="1100" b="0" baseline="0">
              <a:solidFill>
                <a:schemeClr val="dk1"/>
              </a:solidFill>
              <a:effectLst/>
              <a:latin typeface="+mn-lt"/>
              <a:ea typeface="+mn-ea"/>
              <a:cs typeface="+mn-cs"/>
            </a:rPr>
            <a:t> potential to be targeted to more than one Population Type (e.g., for units targeted to clients who are Developmentally and/or Physically Disabled), please select "Multiple Targets" and describe in the Notes field provided.</a:t>
          </a:r>
          <a:endParaRPr lang="en-US" sz="1400">
            <a:effectLst/>
          </a:endParaRPr>
        </a:p>
        <a:p>
          <a:pPr eaLnBrk="1" fontAlgn="auto" latinLnBrk="0" hangingPunct="1"/>
          <a:r>
            <a:rPr lang="en-US" sz="1100" b="0" baseline="0">
              <a:solidFill>
                <a:schemeClr val="dk1"/>
              </a:solidFill>
              <a:effectLst/>
              <a:latin typeface="+mn-lt"/>
              <a:ea typeface="+mn-ea"/>
              <a:cs typeface="+mn-cs"/>
            </a:rPr>
            <a:t>For most projects, "unit" should be selected from the dropdown in column F. Select "beds" </a:t>
          </a:r>
          <a:r>
            <a:rPr lang="en-US" sz="1100" b="1" i="1" baseline="0">
              <a:solidFill>
                <a:schemeClr val="dk1"/>
              </a:solidFill>
              <a:effectLst/>
              <a:latin typeface="+mn-lt"/>
              <a:ea typeface="+mn-ea"/>
              <a:cs typeface="+mn-cs"/>
            </a:rPr>
            <a:t>only if</a:t>
          </a:r>
          <a:r>
            <a:rPr lang="en-US" sz="1100" b="1" i="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the project is a group home or other type of living arrangement where a household does not have a separate unit (viz., emergency shelters and Seasonal Farmworker projects with "bunkhouse" or "barracks"-style sleeping arrangements).</a:t>
          </a:r>
          <a:endParaRPr lang="en-US" sz="1400">
            <a:effectLst/>
          </a:endParaRPr>
        </a:p>
        <a:p>
          <a:endParaRPr lang="en-US" sz="1100">
            <a:solidFill>
              <a:schemeClr val="dk1"/>
            </a:solidFill>
            <a:effectLst/>
            <a:latin typeface="+mn-lt"/>
            <a:ea typeface="+mn-ea"/>
            <a:cs typeface="+mn-cs"/>
          </a:endParaRPr>
        </a:p>
        <a:p>
          <a:r>
            <a:rPr lang="en-US" sz="1400" b="1" u="sng">
              <a:solidFill>
                <a:schemeClr val="dk1"/>
              </a:solidFill>
              <a:effectLst/>
              <a:latin typeface="+mn-lt"/>
              <a:ea typeface="+mn-ea"/>
              <a:cs typeface="+mn-cs"/>
            </a:rPr>
            <a:t>Definition</a:t>
          </a:r>
          <a:endParaRPr lang="en-US" sz="3600">
            <a:effectLst/>
          </a:endParaRPr>
        </a:p>
        <a:p>
          <a:r>
            <a:rPr lang="en-US" sz="1100" b="1" u="sng">
              <a:solidFill>
                <a:schemeClr val="dk1"/>
              </a:solidFill>
              <a:effectLst/>
              <a:latin typeface="+mn-lt"/>
              <a:ea typeface="+mn-ea"/>
              <a:cs typeface="+mn-cs"/>
            </a:rPr>
            <a:t>Permanent Supportive Housing (per 36.70A.030 RCW)</a:t>
          </a:r>
          <a:endParaRPr lang="en-US" sz="2800">
            <a:effectLst/>
          </a:endParaRPr>
        </a:p>
        <a:p>
          <a:r>
            <a:rPr lang="x-none" sz="1100">
              <a:solidFill>
                <a:schemeClr val="dk1"/>
              </a:solidFill>
              <a:effectLst/>
              <a:latin typeface="+mn-lt"/>
              <a:ea typeface="+mn-ea"/>
              <a:cs typeface="+mn-cs"/>
            </a:rPr>
            <a:t>(1</a:t>
          </a:r>
          <a:r>
            <a:rPr lang="en-US" sz="1100">
              <a:solidFill>
                <a:schemeClr val="dk1"/>
              </a:solidFill>
              <a:effectLst/>
              <a:latin typeface="+mn-lt"/>
              <a:ea typeface="+mn-ea"/>
              <a:cs typeface="+mn-cs"/>
            </a:rPr>
            <a:t>9</a:t>
          </a:r>
          <a:r>
            <a:rPr lang="x-none" sz="1100">
              <a:solidFill>
                <a:schemeClr val="dk1"/>
              </a:solidFill>
              <a:effectLst/>
              <a:latin typeface="+mn-lt"/>
              <a:ea typeface="+mn-ea"/>
              <a:cs typeface="+mn-cs"/>
            </a:rPr>
            <a:t>) "Permanent supportive housing" is subsidized, leased housing with no limit on length of stay that prioritizes people who need comprehensive support services to retain tenancy and utilizes admissions practices designed to use lower barriers to entry than would be typical for other subsidized or unsubsidized rental housing, especially related to rental history, criminal history, and personal behaviors. Permanent supportive housing is paired with on-site or off-site voluntary services designed to support a person living with a complex and disabling behavioral health or physical health condition who was experiencing homelessness or was at imminent risk of homelessness prior to moving into housing to retain their housing and be a successful tenant in a housing arrangement, improve the resident's health status, and connect the resident of the housing with community-based health care, treatment, or employment services. Permanent supportive housing is subject to all of the rights and responsibilities defined in chapter 59.18 RCW</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Supported Living </a:t>
          </a:r>
        </a:p>
        <a:p>
          <a:r>
            <a:rPr lang="en-US" sz="1100">
              <a:solidFill>
                <a:schemeClr val="dk1"/>
              </a:solidFill>
              <a:effectLst/>
              <a:latin typeface="+mn-lt"/>
              <a:ea typeface="+mn-ea"/>
              <a:cs typeface="+mn-cs"/>
            </a:rPr>
            <a:t>Supported Living services help persons live in their own homes with one to three others and receive instruction and support from contracted service providers. Supports vary from a few hours per month up to 24 hours per day. This includes one-on–one support and services are based on individual need and the sharing of support within a household. Services are offered in integrated settings and support personal power, choice, and full access to the greater community. Individuals pay their own rent, food, and other personal expenses.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2800" b="0" u="none">
            <a:solidFill>
              <a:sysClr val="windowText" lastClr="000000"/>
            </a:solidFill>
            <a:effectLst/>
          </a:endParaRPr>
        </a:p>
        <a:p>
          <a:endParaRPr lang="en-US" sz="2800" baseline="0">
            <a:solidFill>
              <a:srgbClr val="FF66CC"/>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5:</a:t>
          </a:r>
          <a:r>
            <a:rPr lang="en-US" sz="1400" b="1" i="0" baseline="0">
              <a:solidFill>
                <a:schemeClr val="dk1"/>
              </a:solidFill>
              <a:effectLst/>
              <a:latin typeface="+mn-lt"/>
              <a:ea typeface="+mn-ea"/>
              <a:cs typeface="+mn-cs"/>
            </a:rPr>
            <a:t> Project Schedule</a:t>
          </a:r>
          <a:endParaRPr lang="en-US" sz="3600">
            <a:effectLst/>
          </a:endParaRP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Provide "Date Completed" and "Status" information for the following project tasks at a minimum. </a:t>
          </a:r>
          <a:endParaRPr lang="en-US" sz="2800">
            <a:effectLst/>
          </a:endParaRPr>
        </a:p>
        <a:p>
          <a:r>
            <a:rPr lang="en-US" sz="1100" b="0" i="0">
              <a:solidFill>
                <a:schemeClr val="dk1"/>
              </a:solidFill>
              <a:effectLst/>
              <a:latin typeface="+mn-lt"/>
              <a:ea typeface="+mn-ea"/>
              <a:cs typeface="+mn-cs"/>
            </a:rPr>
            <a:t>● Do not delet</a:t>
          </a:r>
          <a:r>
            <a:rPr lang="en-US" sz="1100" b="0" i="0" baseline="0">
              <a:solidFill>
                <a:schemeClr val="dk1"/>
              </a:solidFill>
              <a:effectLst/>
              <a:latin typeface="+mn-lt"/>
              <a:ea typeface="+mn-ea"/>
              <a:cs typeface="+mn-cs"/>
            </a:rPr>
            <a:t>e Tasks from this list.</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If a task does not apply to your project, enter N/A. To add additional tasks, insert additional lines as needed.  </a:t>
          </a:r>
        </a:p>
        <a:p>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each new task you enter in this form, also enter the appropriate category in the "Category" column.</a:t>
          </a:r>
          <a:endParaRPr lang="en-US" sz="2800">
            <a:effectLst/>
          </a:endParaRPr>
        </a:p>
        <a:p>
          <a:pPr eaLnBrk="1" fontAlgn="auto" latinLnBrk="0" hangingPunct="1"/>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a:solidFill>
                <a:schemeClr val="dk1"/>
              </a:solidFill>
              <a:effectLst/>
              <a:latin typeface="+mn-lt"/>
              <a:ea typeface="+mn-ea"/>
              <a:cs typeface="+mn-cs"/>
            </a:rPr>
            <a:t>For additional</a:t>
          </a:r>
          <a:r>
            <a:rPr lang="en-US" sz="1100" b="0" baseline="0">
              <a:solidFill>
                <a:schemeClr val="dk1"/>
              </a:solidFill>
              <a:effectLst/>
              <a:latin typeface="+mn-lt"/>
              <a:ea typeface="+mn-ea"/>
              <a:cs typeface="+mn-cs"/>
            </a:rPr>
            <a:t> instances of existing Tasks (e.g., "Award date for funding source (specify)")</a:t>
          </a:r>
          <a:r>
            <a:rPr lang="en-US" sz="1100" b="0">
              <a:solidFill>
                <a:schemeClr val="dk1"/>
              </a:solidFill>
              <a:effectLst/>
              <a:latin typeface="+mn-lt"/>
              <a:ea typeface="+mn-ea"/>
              <a:cs typeface="+mn-cs"/>
            </a:rPr>
            <a:t>, copy-paste</a:t>
          </a:r>
          <a:r>
            <a:rPr lang="en-US" sz="1100" b="0" baseline="0">
              <a:solidFill>
                <a:schemeClr val="dk1"/>
              </a:solidFill>
              <a:effectLst/>
              <a:latin typeface="+mn-lt"/>
              <a:ea typeface="+mn-ea"/>
              <a:cs typeface="+mn-cs"/>
            </a:rPr>
            <a:t> the exact text</a:t>
          </a:r>
        </a:p>
        <a:p>
          <a:pPr eaLnBrk="1" fontAlgn="auto" latinLnBrk="0" hangingPunct="1"/>
          <a:r>
            <a:rPr lang="en-US" sz="1100" b="0" baseline="0">
              <a:solidFill>
                <a:schemeClr val="dk1"/>
              </a:solidFill>
              <a:effectLst/>
              <a:latin typeface="+mn-lt"/>
              <a:ea typeface="+mn-ea"/>
              <a:cs typeface="+mn-cs"/>
            </a:rPr>
            <a:t>       into the new cell.</a:t>
          </a:r>
        </a:p>
        <a:p>
          <a:pPr eaLnBrk="1" fontAlgn="auto" latinLnBrk="0" hangingPunct="1"/>
          <a:r>
            <a:rPr lang="en-US" sz="1100" b="1" i="0">
              <a:solidFill>
                <a:schemeClr val="dk1"/>
              </a:solidFill>
              <a:effectLst/>
              <a:latin typeface="+mn-lt"/>
              <a:ea typeface="+mn-ea"/>
              <a:cs typeface="+mn-cs"/>
            </a:rPr>
            <a:t>● </a:t>
          </a:r>
          <a:r>
            <a:rPr lang="en-US" sz="1100" b="1">
              <a:solidFill>
                <a:srgbClr val="FF0000"/>
              </a:solidFill>
              <a:effectLst/>
              <a:latin typeface="+mn-lt"/>
              <a:ea typeface="+mn-ea"/>
              <a:cs typeface="+mn-cs"/>
            </a:rPr>
            <a:t>For Tasks</a:t>
          </a:r>
          <a:r>
            <a:rPr lang="en-US" sz="1100" b="1" baseline="0">
              <a:solidFill>
                <a:srgbClr val="FF0000"/>
              </a:solidFill>
              <a:effectLst/>
              <a:latin typeface="+mn-lt"/>
              <a:ea typeface="+mn-ea"/>
              <a:cs typeface="+mn-cs"/>
            </a:rPr>
            <a:t> that require</a:t>
          </a:r>
          <a:r>
            <a:rPr lang="en-US" sz="1100" b="1">
              <a:solidFill>
                <a:srgbClr val="FF0000"/>
              </a:solidFill>
              <a:effectLst/>
              <a:latin typeface="+mn-lt"/>
              <a:ea typeface="+mn-ea"/>
              <a:cs typeface="+mn-cs"/>
            </a:rPr>
            <a:t> additional details be specified </a:t>
          </a:r>
          <a:r>
            <a:rPr lang="en-US" sz="1100" b="1">
              <a:solidFill>
                <a:schemeClr val="dk1"/>
              </a:solidFill>
              <a:effectLst/>
              <a:latin typeface="+mn-lt"/>
              <a:ea typeface="+mn-ea"/>
              <a:cs typeface="+mn-cs"/>
            </a:rPr>
            <a:t>(e.g. Funder Name, Award date for funding source), please</a:t>
          </a:r>
        </a:p>
        <a:p>
          <a:pPr eaLnBrk="1" fontAlgn="auto" latinLnBrk="0" hangingPunct="1"/>
          <a:r>
            <a:rPr lang="en-US" sz="1100" b="1">
              <a:solidFill>
                <a:schemeClr val="dk1"/>
              </a:solidFill>
              <a:effectLst/>
              <a:latin typeface="+mn-lt"/>
              <a:ea typeface="+mn-ea"/>
              <a:cs typeface="+mn-cs"/>
            </a:rPr>
            <a:t>    enter the details only in the Notes/Status column. </a:t>
          </a:r>
          <a:endParaRPr lang="en-US" sz="2800">
            <a:effectLst/>
          </a:endParaRPr>
        </a:p>
        <a:p>
          <a:endParaRPr lang="en-US" sz="2800" baseline="0">
            <a:solidFill>
              <a:srgbClr val="FF66CC"/>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6A:</a:t>
          </a:r>
          <a:r>
            <a:rPr lang="en-US" sz="1400" b="1" i="0" baseline="0">
              <a:solidFill>
                <a:schemeClr val="dk1"/>
              </a:solidFill>
              <a:effectLst/>
              <a:latin typeface="+mn-lt"/>
              <a:ea typeface="+mn-ea"/>
              <a:cs typeface="+mn-cs"/>
            </a:rPr>
            <a:t> Development Budgets</a:t>
          </a:r>
          <a:endParaRPr lang="en-US" sz="1400">
            <a:effectLst/>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Amounts added in the Total Project Cost column must be accounted for in full by assigning them to funding Sources, </a:t>
          </a:r>
        </a:p>
        <a:p>
          <a:r>
            <a:rPr lang="en-US" sz="1100" b="0" i="0" baseline="0">
              <a:solidFill>
                <a:schemeClr val="dk1"/>
              </a:solidFill>
              <a:effectLst/>
              <a:latin typeface="+mn-lt"/>
              <a:ea typeface="+mn-ea"/>
              <a:cs typeface="+mn-cs"/>
            </a:rPr>
            <a:t>   as appropriate. Until this has been done, the Total Project Cost amount will be tinted red.</a:t>
          </a: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1" i="0">
              <a:solidFill>
                <a:schemeClr val="dk1"/>
              </a:solidFill>
              <a:effectLst/>
              <a:latin typeface="+mn-lt"/>
              <a:ea typeface="+mn-ea"/>
              <a:cs typeface="+mn-cs"/>
            </a:rPr>
            <a:t>List</a:t>
          </a:r>
          <a:r>
            <a:rPr lang="en-US" sz="1100" b="1" i="0" baseline="0">
              <a:solidFill>
                <a:schemeClr val="dk1"/>
              </a:solidFill>
              <a:effectLst/>
              <a:latin typeface="+mn-lt"/>
              <a:ea typeface="+mn-ea"/>
              <a:cs typeface="+mn-cs"/>
            </a:rPr>
            <a:t> only one source per column</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a:t>
          </a:r>
          <a:r>
            <a:rPr lang="en-US" sz="1100">
              <a:solidFill>
                <a:schemeClr val="dk1"/>
              </a:solidFill>
              <a:effectLst/>
              <a:latin typeface="+mn-lt"/>
              <a:ea typeface="+mn-ea"/>
              <a:cs typeface="+mn-cs"/>
            </a:rPr>
            <a:t>o not combine funding sources in a column.</a:t>
          </a:r>
          <a:endParaRPr lang="en-US" sz="28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Right-click</a:t>
          </a:r>
          <a:r>
            <a:rPr lang="en-US" sz="1100" b="0" i="0" baseline="0">
              <a:solidFill>
                <a:schemeClr val="dk1"/>
              </a:solidFill>
              <a:effectLst/>
              <a:latin typeface="+mn-lt"/>
              <a:ea typeface="+mn-ea"/>
              <a:cs typeface="+mn-cs"/>
            </a:rPr>
            <a:t> and Unhide columns Q-V (Residential) and/or columns AA-AC (nonresidential) if additional space for</a:t>
          </a:r>
        </a:p>
        <a:p>
          <a:pPr marL="0" marR="0" lvl="0" indent="0"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Sources is required. </a:t>
          </a:r>
          <a:r>
            <a:rPr lang="en-US" sz="1100" b="0" i="0">
              <a:solidFill>
                <a:schemeClr val="dk1"/>
              </a:solidFill>
              <a:effectLst/>
              <a:latin typeface="+mn-lt"/>
              <a:ea typeface="+mn-ea"/>
              <a:cs typeface="+mn-cs"/>
            </a:rPr>
            <a:t>Do not add columns. </a:t>
          </a:r>
          <a:endParaRPr lang="en-US" sz="1100" b="1" i="0">
            <a:solidFill>
              <a:schemeClr val="dk1"/>
            </a:solidFill>
            <a:effectLst/>
            <a:latin typeface="+mn-lt"/>
            <a:ea typeface="+mn-ea"/>
            <a:cs typeface="+mn-cs"/>
          </a:endParaRPr>
        </a:p>
        <a:p>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If your project proposes to use more than twelve (12) Residential and/or five (5) Non-Residential fund sources,</a:t>
          </a:r>
        </a:p>
        <a:p>
          <a:r>
            <a:rPr lang="en-US" sz="1100" b="0" i="0" baseline="0">
              <a:solidFill>
                <a:schemeClr val="dk1"/>
              </a:solidFill>
              <a:effectLst/>
              <a:latin typeface="+mn-lt"/>
              <a:ea typeface="+mn-ea"/>
              <a:cs typeface="+mn-cs"/>
            </a:rPr>
            <a:t>   please contact the Washington State Department of Commerce at </a:t>
          </a:r>
          <a:r>
            <a:rPr lang="en-US" sz="1100" b="0" i="0" u="sng" baseline="0">
              <a:solidFill>
                <a:srgbClr val="0000FF"/>
              </a:solidFill>
              <a:effectLst/>
              <a:latin typeface="+mn-lt"/>
              <a:ea typeface="+mn-ea"/>
              <a:cs typeface="+mn-cs"/>
            </a:rPr>
            <a:t>htfapp@commerce.wa.gov </a:t>
          </a:r>
          <a:r>
            <a:rPr lang="en-US" sz="1100" b="0" i="0" baseline="0">
              <a:solidFill>
                <a:schemeClr val="dk1"/>
              </a:solidFill>
              <a:effectLst/>
              <a:latin typeface="+mn-lt"/>
              <a:ea typeface="+mn-ea"/>
              <a:cs typeface="+mn-cs"/>
            </a:rPr>
            <a:t>to request a</a:t>
          </a:r>
        </a:p>
        <a:p>
          <a:r>
            <a:rPr lang="en-US" sz="1100" b="0" i="0" baseline="0">
              <a:solidFill>
                <a:schemeClr val="dk1"/>
              </a:solidFill>
              <a:effectLst/>
              <a:latin typeface="+mn-lt"/>
              <a:ea typeface="+mn-ea"/>
              <a:cs typeface="+mn-cs"/>
            </a:rPr>
            <a:t>   customized Form 6A.</a:t>
          </a:r>
          <a:endParaRPr lang="en-US" sz="2800">
            <a:effectLst/>
          </a:endParaRPr>
        </a:p>
        <a:p>
          <a:pPr eaLnBrk="1" fontAlgn="auto" latinLnBrk="0" hangingPunct="1"/>
          <a:r>
            <a:rPr lang="en-US" sz="1100" b="1" i="0">
              <a:solidFill>
                <a:schemeClr val="dk1"/>
              </a:solidFill>
              <a:effectLst/>
              <a:latin typeface="+mn-lt"/>
              <a:ea typeface="+mn-ea"/>
              <a:cs typeface="+mn-cs"/>
            </a:rPr>
            <a:t>•</a:t>
          </a:r>
          <a:r>
            <a:rPr lang="en-US" sz="1100" b="0" i="0">
              <a:solidFill>
                <a:schemeClr val="dk1"/>
              </a:solidFill>
              <a:effectLst/>
              <a:latin typeface="+mn-lt"/>
              <a:ea typeface="+mn-ea"/>
              <a:cs typeface="+mn-cs"/>
            </a:rPr>
            <a:t> All nonresidential costs should be included in this budget, even if the nonresidential portion of any building is </a:t>
          </a:r>
        </a:p>
        <a:p>
          <a:pPr eaLnBrk="1" fontAlgn="auto" latinLnBrk="0" hangingPunct="1"/>
          <a:r>
            <a:rPr lang="en-US" sz="1100" b="0" i="0">
              <a:solidFill>
                <a:schemeClr val="dk1"/>
              </a:solidFill>
              <a:effectLst/>
              <a:latin typeface="+mn-lt"/>
              <a:ea typeface="+mn-ea"/>
              <a:cs typeface="+mn-cs"/>
            </a:rPr>
            <a:t>   separated by a condominium</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structure (i.e., is "condo'd out").</a:t>
          </a:r>
          <a:endParaRPr lang="en-US" sz="2800">
            <a:effectLst/>
          </a:endParaRPr>
        </a:p>
        <a:p>
          <a:pPr eaLnBrk="1" fontAlgn="auto" latinLnBrk="0" hangingPunct="1"/>
          <a:r>
            <a:rPr lang="en-US" sz="1100" b="1" i="1">
              <a:solidFill>
                <a:schemeClr val="dk1"/>
              </a:solidFill>
              <a:effectLst/>
              <a:latin typeface="+mn-lt"/>
              <a:ea typeface="+mn-ea"/>
              <a:cs typeface="+mn-cs"/>
            </a:rPr>
            <a:t>• </a:t>
          </a:r>
          <a:r>
            <a:rPr lang="en-US" sz="1100" b="1" i="1" baseline="0">
              <a:solidFill>
                <a:schemeClr val="dk1"/>
              </a:solidFill>
              <a:effectLst/>
              <a:latin typeface="+mn-lt"/>
              <a:ea typeface="+mn-ea"/>
              <a:cs typeface="+mn-cs"/>
            </a:rPr>
            <a:t>If you utilize formulas to calculate specific costs, please hard-key the results to the nearest cent. </a:t>
          </a:r>
          <a:endParaRPr lang="en-US" sz="2800">
            <a:effectLst/>
          </a:endParaRPr>
        </a:p>
        <a:p>
          <a:endParaRPr lang="en-US" sz="1400" b="1">
            <a:solidFill>
              <a:schemeClr val="dk1"/>
            </a:solidFill>
            <a:effectLst/>
            <a:latin typeface="+mn-lt"/>
            <a:ea typeface="+mn-ea"/>
            <a:cs typeface="+mn-cs"/>
          </a:endParaRPr>
        </a:p>
        <a:p>
          <a:r>
            <a:rPr lang="en-US" sz="1400" b="1">
              <a:solidFill>
                <a:schemeClr val="dk1"/>
              </a:solidFill>
              <a:effectLst/>
              <a:latin typeface="+mn-lt"/>
              <a:ea typeface="+mn-ea"/>
              <a:cs typeface="+mn-cs"/>
            </a:rPr>
            <a:t>Form 6B:</a:t>
          </a:r>
          <a:r>
            <a:rPr lang="en-US" sz="1400" b="1" baseline="0">
              <a:solidFill>
                <a:schemeClr val="dk1"/>
              </a:solidFill>
              <a:effectLst/>
              <a:latin typeface="+mn-lt"/>
              <a:ea typeface="+mn-ea"/>
              <a:cs typeface="+mn-cs"/>
            </a:rPr>
            <a:t> Development Budget Details</a:t>
          </a:r>
          <a:endParaRPr lang="en-US" sz="3600">
            <a:effectLst/>
          </a:endParaRPr>
        </a:p>
        <a:p>
          <a:r>
            <a:rPr lang="en-US" sz="1100" b="0" i="0">
              <a:solidFill>
                <a:schemeClr val="dk1"/>
              </a:solidFill>
              <a:effectLst/>
              <a:latin typeface="+mn-lt"/>
              <a:ea typeface="+mn-ea"/>
              <a:cs typeface="+mn-cs"/>
            </a:rPr>
            <a:t>● For each cost item, explain the basis for the cost, when the estimate was made and identify who made the estimates.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6C: </a:t>
          </a:r>
          <a:r>
            <a:rPr lang="en-US" sz="1400" b="1" baseline="0">
              <a:solidFill>
                <a:schemeClr val="dk1"/>
              </a:solidFill>
              <a:effectLst/>
              <a:latin typeface="+mn-lt"/>
              <a:ea typeface="+mn-ea"/>
              <a:cs typeface="+mn-cs"/>
            </a:rPr>
            <a:t>LIHTC Budget (Basis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r>
            <a:rPr lang="en-US" sz="1100" b="0" i="0">
              <a:solidFill>
                <a:schemeClr val="dk1"/>
              </a:solidFill>
              <a:effectLst/>
              <a:latin typeface="+mn-lt"/>
              <a:ea typeface="+mn-ea"/>
              <a:cs typeface="+mn-cs"/>
            </a:rPr>
            <a:t>● Enter eligible basis cost items. All other cells with autopopulate.</a:t>
          </a:r>
          <a:endParaRPr lang="en-US" sz="2800">
            <a:effectLst/>
          </a:endParaRPr>
        </a:p>
        <a:p>
          <a:r>
            <a:rPr lang="en-US" sz="1100" b="0" i="0">
              <a:solidFill>
                <a:schemeClr val="dk1"/>
              </a:solidFill>
              <a:effectLst/>
              <a:latin typeface="+mn-lt"/>
              <a:ea typeface="+mn-ea"/>
              <a:cs typeface="+mn-cs"/>
            </a:rPr>
            <a:t>● Do not enter any data in the blacked out cells.</a:t>
          </a:r>
          <a:endParaRPr lang="en-US" sz="2800">
            <a:effectLst/>
          </a:endParaRPr>
        </a:p>
        <a:p>
          <a:r>
            <a:rPr lang="en-US" sz="1100" b="0" i="0">
              <a:solidFill>
                <a:schemeClr val="dk1"/>
              </a:solidFill>
              <a:effectLst/>
              <a:latin typeface="+mn-lt"/>
              <a:ea typeface="+mn-ea"/>
              <a:cs typeface="+mn-cs"/>
            </a:rPr>
            <a:t>● Italicized items are considered Intermediary Costs or Capitalized Reserves and may not be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included in Eligible</a:t>
          </a:r>
          <a:br>
            <a:rPr lang="en-US" sz="1100" b="0" i="0">
              <a:solidFill>
                <a:schemeClr val="dk1"/>
              </a:solidFill>
              <a:effectLst/>
              <a:latin typeface="+mn-lt"/>
              <a:ea typeface="+mn-ea"/>
              <a:cs typeface="+mn-cs"/>
            </a:rPr>
          </a:b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Basis or in the Total Project Costs for the purposes of calculating the Maximum Developer Fees.</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6D: LIHTC Calculation</a:t>
          </a:r>
          <a:endParaRPr lang="en-US" sz="3600">
            <a:effectLst/>
          </a:endParaRPr>
        </a:p>
        <a:p>
          <a:r>
            <a:rPr lang="en-US" sz="1100" b="0" i="0">
              <a:solidFill>
                <a:schemeClr val="dk1"/>
              </a:solidFill>
              <a:effectLst/>
              <a:latin typeface="+mn-lt"/>
              <a:ea typeface="+mn-ea"/>
              <a:cs typeface="+mn-cs"/>
            </a:rPr>
            <a:t>● Fill out this Form only if your project plans to be financed with Low-Income Housing Tax Credits.</a:t>
          </a:r>
          <a:endParaRPr lang="en-US" sz="2800">
            <a:effectLst/>
          </a:endParaRPr>
        </a:p>
        <a:p>
          <a:endParaRPr lang="en-US" sz="1400" baseline="0">
            <a:solidFill>
              <a:srgbClr val="FF66CC"/>
            </a:solidFill>
            <a:effectLst/>
            <a:latin typeface="+mn-lt"/>
            <a:ea typeface="+mn-ea"/>
            <a:cs typeface="+mn-cs"/>
          </a:endParaRPr>
        </a:p>
        <a:p>
          <a:r>
            <a:rPr lang="en-US" sz="1400" b="1">
              <a:solidFill>
                <a:schemeClr val="dk1"/>
              </a:solidFill>
              <a:effectLst/>
              <a:latin typeface="+mn-lt"/>
              <a:ea typeface="+mn-ea"/>
              <a:cs typeface="+mn-cs"/>
            </a:rPr>
            <a:t>Form 6E: </a:t>
          </a:r>
          <a:r>
            <a:rPr lang="en-US" sz="1400" b="1" baseline="0">
              <a:solidFill>
                <a:schemeClr val="dk1"/>
              </a:solidFill>
              <a:effectLst/>
              <a:latin typeface="+mn-lt"/>
              <a:ea typeface="+mn-ea"/>
              <a:cs typeface="+mn-cs"/>
            </a:rPr>
            <a:t>Fee Schedule</a:t>
          </a:r>
          <a:endParaRPr lang="en-US" sz="3600">
            <a:effectLst/>
          </a:endParaRPr>
        </a:p>
        <a:p>
          <a:r>
            <a:rPr lang="en-US" sz="1100" b="0" i="0">
              <a:solidFill>
                <a:schemeClr val="dk1"/>
              </a:solidFill>
              <a:effectLst/>
              <a:latin typeface="+mn-lt"/>
              <a:ea typeface="+mn-ea"/>
              <a:cs typeface="+mn-cs"/>
            </a:rPr>
            <a:t>● Fill out this Form only if your project included amounts for </a:t>
          </a:r>
          <a:r>
            <a:rPr lang="en-US" sz="1100" b="0" i="1">
              <a:solidFill>
                <a:schemeClr val="dk1"/>
              </a:solidFill>
              <a:effectLst/>
              <a:latin typeface="+mn-lt"/>
              <a:ea typeface="+mn-ea"/>
              <a:cs typeface="+mn-cs"/>
            </a:rPr>
            <a:t>Permits, Fees &amp; Hookups</a:t>
          </a:r>
          <a:r>
            <a:rPr lang="en-US" sz="1100" b="0" i="0">
              <a:solidFill>
                <a:schemeClr val="dk1"/>
              </a:solidFill>
              <a:effectLst/>
              <a:latin typeface="+mn-lt"/>
              <a:ea typeface="+mn-ea"/>
              <a:cs typeface="+mn-cs"/>
            </a:rPr>
            <a:t> and/or</a:t>
          </a:r>
          <a:r>
            <a:rPr lang="en-US" sz="1100" b="0" i="0" baseline="0">
              <a:solidFill>
                <a:schemeClr val="dk1"/>
              </a:solidFill>
              <a:effectLst/>
              <a:latin typeface="+mn-lt"/>
              <a:ea typeface="+mn-ea"/>
              <a:cs typeface="+mn-cs"/>
            </a:rPr>
            <a:t> </a:t>
          </a:r>
          <a:r>
            <a:rPr lang="en-US" sz="1100" b="0" i="1">
              <a:solidFill>
                <a:schemeClr val="dk1"/>
              </a:solidFill>
              <a:effectLst/>
              <a:latin typeface="+mn-lt"/>
              <a:ea typeface="+mn-ea"/>
              <a:cs typeface="+mn-cs"/>
            </a:rPr>
            <a:t>Impact/Mitigation Fees</a:t>
          </a:r>
        </a:p>
        <a:p>
          <a:r>
            <a:rPr lang="en-US" sz="1100" b="0" i="1"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  on Form 6A.</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37</xdr:row>
      <xdr:rowOff>57150</xdr:rowOff>
    </xdr:to>
    <xdr:sp macro="" textlink="">
      <xdr:nvSpPr>
        <xdr:cNvPr id="2" name="TextBox 1">
          <a:extLst>
            <a:ext uri="{FF2B5EF4-FFF2-40B4-BE49-F238E27FC236}">
              <a16:creationId xmlns:a16="http://schemas.microsoft.com/office/drawing/2014/main" id="{00000000-0008-0000-1700-000002000000}"/>
            </a:ext>
          </a:extLst>
        </xdr:cNvPr>
        <xdr:cNvSpPr txBox="1"/>
      </xdr:nvSpPr>
      <xdr:spPr>
        <a:xfrm>
          <a:off x="162718" y="181770"/>
          <a:ext cx="6991352" cy="69238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Form 7A: Financing Sources</a:t>
          </a:r>
          <a:endParaRPr lang="en-US" sz="1400">
            <a:effectLst/>
          </a:endParaRPr>
        </a:p>
        <a:p>
          <a:r>
            <a:rPr lang="en-US" sz="1100" b="0" i="0">
              <a:solidFill>
                <a:schemeClr val="dk1"/>
              </a:solidFill>
              <a:effectLst/>
              <a:latin typeface="+mn-lt"/>
              <a:ea typeface="+mn-ea"/>
              <a:cs typeface="+mn-cs"/>
            </a:rPr>
            <a:t>● Please list cash equity contributions as a source of funding where appropriate.</a:t>
          </a:r>
          <a:endParaRPr lang="en-US" sz="2800">
            <a:effectLst/>
          </a:endParaRPr>
        </a:p>
        <a:p>
          <a:pPr eaLnBrk="1" fontAlgn="auto" latinLnBrk="0" hangingPunct="1"/>
          <a:r>
            <a:rPr lang="en-US" sz="1100" b="0" i="0">
              <a:solidFill>
                <a:schemeClr val="dk1"/>
              </a:solidFill>
              <a:effectLst/>
              <a:latin typeface="+mn-lt"/>
              <a:ea typeface="+mn-ea"/>
              <a:cs typeface="+mn-cs"/>
            </a:rPr>
            <a:t>● Please complete all information applicable to your project. Include all financing term assumptions </a:t>
          </a:r>
          <a:r>
            <a:rPr lang="en-US" sz="1100" b="0" i="1">
              <a:solidFill>
                <a:schemeClr val="dk1"/>
              </a:solidFill>
              <a:effectLst/>
              <a:latin typeface="+mn-lt"/>
              <a:ea typeface="+mn-ea"/>
              <a:cs typeface="+mn-cs"/>
            </a:rPr>
            <a:t>even if they</a:t>
          </a:r>
          <a:r>
            <a:rPr lang="en-US" sz="1100" b="0" i="1" baseline="0">
              <a:solidFill>
                <a:schemeClr val="dk1"/>
              </a:solidFill>
              <a:effectLst/>
              <a:latin typeface="+mn-lt"/>
              <a:ea typeface="+mn-ea"/>
              <a:cs typeface="+mn-cs"/>
            </a:rPr>
            <a:t> are the</a:t>
          </a:r>
        </a:p>
        <a:p>
          <a:pPr eaLnBrk="1" fontAlgn="auto" latinLnBrk="0" hangingPunct="1"/>
          <a:r>
            <a:rPr lang="en-US" sz="1100" b="0" i="1" baseline="0">
              <a:solidFill>
                <a:schemeClr val="dk1"/>
              </a:solidFill>
              <a:effectLst/>
              <a:latin typeface="+mn-lt"/>
              <a:ea typeface="+mn-ea"/>
              <a:cs typeface="+mn-cs"/>
            </a:rPr>
            <a:t>   funder's standard terms</a:t>
          </a:r>
          <a:r>
            <a:rPr lang="en-US" sz="1100" b="0" i="0" baseline="0">
              <a:solidFill>
                <a:schemeClr val="dk1"/>
              </a:solidFill>
              <a:effectLst/>
              <a:latin typeface="+mn-lt"/>
              <a:ea typeface="+mn-ea"/>
              <a:cs typeface="+mn-cs"/>
            </a:rPr>
            <a:t>.</a:t>
          </a:r>
          <a:endParaRPr lang="en-US" sz="2800">
            <a:effectLst/>
          </a:endParaRPr>
        </a:p>
        <a:p>
          <a:pPr eaLnBrk="1" fontAlgn="auto" latinLnBrk="0" hangingPunct="1"/>
          <a:r>
            <a:rPr lang="en-US" sz="1100" b="0" i="0">
              <a:solidFill>
                <a:schemeClr val="dk1"/>
              </a:solidFill>
              <a:effectLst/>
              <a:latin typeface="+mn-lt"/>
              <a:ea typeface="+mn-ea"/>
              <a:cs typeface="+mn-cs"/>
            </a:rPr>
            <a:t>● Reminder: New Market Tax Credits may only be applied to Non-Residential.</a:t>
          </a:r>
        </a:p>
        <a:p>
          <a:pPr eaLnBrk="1" fontAlgn="auto" latinLnBrk="0" hangingPunct="1"/>
          <a:endParaRPr lang="en-US" sz="1400" b="0" i="0">
            <a:solidFill>
              <a:schemeClr val="dk1"/>
            </a:solidFill>
            <a:effectLst/>
            <a:latin typeface="+mn-lt"/>
            <a:ea typeface="+mn-ea"/>
            <a:cs typeface="+mn-cs"/>
          </a:endParaRPr>
        </a:p>
        <a:p>
          <a:r>
            <a:rPr lang="en-US" sz="1400" b="1">
              <a:solidFill>
                <a:schemeClr val="dk1"/>
              </a:solidFill>
              <a:effectLst/>
              <a:latin typeface="+mn-lt"/>
              <a:ea typeface="+mn-ea"/>
              <a:cs typeface="+mn-cs"/>
            </a:rPr>
            <a:t>Form 7B:</a:t>
          </a:r>
          <a:r>
            <a:rPr lang="en-US" sz="1400" b="1" baseline="0">
              <a:solidFill>
                <a:schemeClr val="dk1"/>
              </a:solidFill>
              <a:effectLst/>
              <a:latin typeface="+mn-lt"/>
              <a:ea typeface="+mn-ea"/>
              <a:cs typeface="+mn-cs"/>
            </a:rPr>
            <a:t> Estimate of Cash Flow During Development</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all predevelopment expenses to date and any expenses you expect to incur by the end of this year.</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Include both Residential and Non-residential Income and Expenses.</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Please include any rental or other temporary income earned during the holding period if property holding costs will</a:t>
          </a:r>
        </a:p>
        <a:p>
          <a:r>
            <a:rPr lang="en-US" sz="1100" b="0" i="0" baseline="0">
              <a:solidFill>
                <a:schemeClr val="dk1"/>
              </a:solidFill>
              <a:effectLst/>
              <a:latin typeface="+mn-lt"/>
              <a:ea typeface="+mn-ea"/>
              <a:cs typeface="+mn-cs"/>
            </a:rPr>
            <a:t>    be charged to the capital budget.</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Funders will accept Estimate of Cash Flow During Development data in an alternative format, if approved </a:t>
          </a:r>
          <a:r>
            <a:rPr lang="en-US" sz="1100" b="1" i="0" baseline="0">
              <a:solidFill>
                <a:schemeClr val="dk1"/>
              </a:solidFill>
              <a:effectLst/>
              <a:latin typeface="+mn-lt"/>
              <a:ea typeface="+mn-ea"/>
              <a:cs typeface="+mn-cs"/>
            </a:rPr>
            <a:t>prior to</a:t>
          </a:r>
        </a:p>
        <a:p>
          <a:r>
            <a:rPr lang="en-US" sz="1100" b="1" i="0" baseline="0">
              <a:solidFill>
                <a:schemeClr val="dk1"/>
              </a:solidFill>
              <a:effectLst/>
              <a:latin typeface="+mn-lt"/>
              <a:ea typeface="+mn-ea"/>
              <a:cs typeface="+mn-cs"/>
            </a:rPr>
            <a:t>    application</a:t>
          </a:r>
          <a:r>
            <a:rPr lang="en-US" sz="1100" b="0" i="0" baseline="0">
              <a:solidFill>
                <a:schemeClr val="dk1"/>
              </a:solidFill>
              <a:effectLst/>
              <a:latin typeface="+mn-lt"/>
              <a:ea typeface="+mn-ea"/>
              <a:cs typeface="+mn-cs"/>
            </a:rPr>
            <a:t> by that funder. Documentation of such approval must be submitted as an Attachment to Tab 7.</a:t>
          </a:r>
          <a:endParaRPr lang="en-US" sz="2800">
            <a:effectLst/>
          </a:endParaRPr>
        </a:p>
        <a:p>
          <a:pPr eaLnBrk="1" fontAlgn="auto" latinLnBrk="0" hangingPunct="1"/>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162718</xdr:colOff>
      <xdr:row>0</xdr:row>
      <xdr:rowOff>181770</xdr:rowOff>
    </xdr:from>
    <xdr:to>
      <xdr:col>11</xdr:col>
      <xdr:colOff>448470</xdr:colOff>
      <xdr:row>45</xdr:row>
      <xdr:rowOff>152400</xdr:rowOff>
    </xdr:to>
    <xdr:sp macro="" textlink="">
      <xdr:nvSpPr>
        <xdr:cNvPr id="2" name="TextBox 1">
          <a:extLst>
            <a:ext uri="{FF2B5EF4-FFF2-40B4-BE49-F238E27FC236}">
              <a16:creationId xmlns:a16="http://schemas.microsoft.com/office/drawing/2014/main" id="{00000000-0008-0000-1A00-000002000000}"/>
            </a:ext>
          </a:extLst>
        </xdr:cNvPr>
        <xdr:cNvSpPr txBox="1"/>
      </xdr:nvSpPr>
      <xdr:spPr>
        <a:xfrm>
          <a:off x="162718" y="181770"/>
          <a:ext cx="6991352" cy="854313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dk1"/>
              </a:solidFill>
              <a:effectLst/>
              <a:latin typeface="+mn-lt"/>
              <a:ea typeface="+mn-ea"/>
              <a:cs typeface="+mn-cs"/>
            </a:rPr>
            <a:t>Form 8A:</a:t>
          </a:r>
          <a:r>
            <a:rPr lang="en-US" sz="1400" b="1" baseline="0">
              <a:solidFill>
                <a:schemeClr val="dk1"/>
              </a:solidFill>
              <a:effectLst/>
              <a:latin typeface="+mn-lt"/>
              <a:ea typeface="+mn-ea"/>
              <a:cs typeface="+mn-cs"/>
            </a:rPr>
            <a:t> Proposed Rents and AMIs Served</a:t>
          </a:r>
          <a:endParaRPr lang="en-US" sz="36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Insert additional rows if required. If you </a:t>
          </a:r>
          <a:r>
            <a:rPr lang="en-US" sz="1100" b="1" i="1" baseline="0">
              <a:solidFill>
                <a:schemeClr val="dk1"/>
              </a:solidFill>
              <a:effectLst/>
              <a:latin typeface="+mn-lt"/>
              <a:ea typeface="+mn-ea"/>
              <a:cs typeface="+mn-cs"/>
            </a:rPr>
            <a:t>do</a:t>
          </a:r>
          <a:r>
            <a:rPr lang="en-US" sz="1100" b="0" i="0" baseline="0">
              <a:solidFill>
                <a:schemeClr val="dk1"/>
              </a:solidFill>
              <a:effectLst/>
              <a:latin typeface="+mn-lt"/>
              <a:ea typeface="+mn-ea"/>
              <a:cs typeface="+mn-cs"/>
            </a:rPr>
            <a:t> add rows to this form, please be careful to copy the calculations in </a:t>
          </a:r>
        </a:p>
        <a:p>
          <a:r>
            <a:rPr lang="en-US" sz="1100" b="0" i="0" baseline="0">
              <a:solidFill>
                <a:schemeClr val="dk1"/>
              </a:solidFill>
              <a:effectLst/>
              <a:latin typeface="+mn-lt"/>
              <a:ea typeface="+mn-ea"/>
              <a:cs typeface="+mn-cs"/>
            </a:rPr>
            <a:t>    Columns J, L, M,N and O into the new rows exactly.</a:t>
          </a:r>
          <a:endParaRPr lang="en-US" sz="2800">
            <a:effectLst/>
          </a:endParaRPr>
        </a:p>
        <a:p>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Page 2 of this Form is provided as a rollup. No action is required regarding it.</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8B:</a:t>
          </a:r>
          <a:r>
            <a:rPr lang="en-US" sz="1400" b="1" i="0" baseline="0">
              <a:solidFill>
                <a:schemeClr val="dk1"/>
              </a:solidFill>
              <a:effectLst/>
              <a:latin typeface="+mn-lt"/>
              <a:ea typeface="+mn-ea"/>
              <a:cs typeface="+mn-cs"/>
            </a:rPr>
            <a:t> Operating, Service, and Rent Subsidy Sources</a:t>
          </a:r>
          <a:endParaRPr lang="en-US" sz="3600">
            <a:effectLst/>
          </a:endParaRPr>
        </a:p>
        <a:p>
          <a:r>
            <a:rPr lang="en-US" sz="1100" b="0" i="0">
              <a:solidFill>
                <a:schemeClr val="dk1"/>
              </a:solidFill>
              <a:effectLst/>
              <a:latin typeface="+mn-lt"/>
              <a:ea typeface="+mn-ea"/>
              <a:cs typeface="+mn-cs"/>
            </a:rPr>
            <a:t>● Please</a:t>
          </a:r>
          <a:r>
            <a:rPr lang="en-US" sz="1100" b="0" i="0" baseline="0">
              <a:solidFill>
                <a:schemeClr val="dk1"/>
              </a:solidFill>
              <a:effectLst/>
              <a:latin typeface="+mn-lt"/>
              <a:ea typeface="+mn-ea"/>
              <a:cs typeface="+mn-cs"/>
            </a:rPr>
            <a:t> be certain to enter the correct fund source in the correct table, as data from this form complete Forms 8C and</a:t>
          </a:r>
        </a:p>
        <a:p>
          <a:r>
            <a:rPr lang="en-US" sz="1100" b="0" i="0" baseline="0">
              <a:solidFill>
                <a:schemeClr val="dk1"/>
              </a:solidFill>
              <a:effectLst/>
              <a:latin typeface="+mn-lt"/>
              <a:ea typeface="+mn-ea"/>
              <a:cs typeface="+mn-cs"/>
            </a:rPr>
            <a:t>    8D.</a:t>
          </a:r>
          <a:endParaRPr lang="en-US" sz="2800">
            <a:effectLst/>
          </a:endParaRPr>
        </a:p>
        <a:p>
          <a:pPr eaLnBrk="1" fontAlgn="auto" latinLnBrk="0" hangingPunct="1"/>
          <a:r>
            <a:rPr lang="en-US" sz="1100" b="0" i="0">
              <a:solidFill>
                <a:schemeClr val="dk1"/>
              </a:solidFill>
              <a:effectLst/>
              <a:latin typeface="+mn-lt"/>
              <a:ea typeface="+mn-ea"/>
              <a:cs typeface="+mn-cs"/>
            </a:rPr>
            <a:t>● For Operating and/or Services Sources, please</a:t>
          </a:r>
          <a:r>
            <a:rPr lang="en-US" sz="1100" b="0" i="0" baseline="0">
              <a:solidFill>
                <a:schemeClr val="dk1"/>
              </a:solidFill>
              <a:effectLst/>
              <a:latin typeface="+mn-lt"/>
              <a:ea typeface="+mn-ea"/>
              <a:cs typeface="+mn-cs"/>
            </a:rPr>
            <a:t> include only formal funding sources on this Form. </a:t>
          </a:r>
          <a:r>
            <a:rPr lang="en-US" sz="1100" b="1" i="1" baseline="0">
              <a:solidFill>
                <a:schemeClr val="dk1"/>
              </a:solidFill>
              <a:effectLst/>
              <a:latin typeface="+mn-lt"/>
              <a:ea typeface="+mn-ea"/>
              <a:cs typeface="+mn-cs"/>
            </a:rPr>
            <a:t>Cash flow should not</a:t>
          </a:r>
        </a:p>
        <a:p>
          <a:pPr eaLnBrk="1" fontAlgn="auto" latinLnBrk="0" hangingPunct="1"/>
          <a:r>
            <a:rPr lang="en-US" sz="1100" b="1" i="1" baseline="0">
              <a:solidFill>
                <a:schemeClr val="dk1"/>
              </a:solidFill>
              <a:effectLst/>
              <a:latin typeface="+mn-lt"/>
              <a:ea typeface="+mn-ea"/>
              <a:cs typeface="+mn-cs"/>
            </a:rPr>
            <a:t>    be listed in the Operating or Service Funding Sources tables below</a:t>
          </a:r>
          <a:r>
            <a:rPr lang="en-US" sz="1100" b="1" i="0" baseline="0">
              <a:solidFill>
                <a:schemeClr val="dk1"/>
              </a:solidFill>
              <a:effectLst/>
              <a:latin typeface="+mn-lt"/>
              <a:ea typeface="+mn-ea"/>
              <a:cs typeface="+mn-cs"/>
            </a:rPr>
            <a:t>.</a:t>
          </a:r>
          <a:endParaRPr lang="en-US" sz="280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8C: Personnel (Service and Operating) and Non-Personnel</a:t>
          </a:r>
          <a:r>
            <a:rPr lang="en-US" sz="1400" b="1" i="0" baseline="0">
              <a:solidFill>
                <a:schemeClr val="dk1"/>
              </a:solidFill>
              <a:effectLst/>
              <a:latin typeface="+mn-lt"/>
              <a:ea typeface="+mn-ea"/>
              <a:cs typeface="+mn-cs"/>
            </a:rPr>
            <a:t> Expenses</a:t>
          </a:r>
          <a:endParaRPr lang="en-US" sz="3600">
            <a:effectLst/>
          </a:endParaRPr>
        </a:p>
        <a:p>
          <a:r>
            <a:rPr lang="en-US" sz="1100" b="0" i="0">
              <a:solidFill>
                <a:schemeClr val="dk1"/>
              </a:solidFill>
              <a:effectLst/>
              <a:latin typeface="+mn-lt"/>
              <a:ea typeface="+mn-ea"/>
              <a:cs typeface="+mn-cs"/>
            </a:rPr>
            <a:t>● </a:t>
          </a:r>
          <a:r>
            <a:rPr lang="en-US" sz="1100">
              <a:solidFill>
                <a:schemeClr val="dk1"/>
              </a:solidFill>
              <a:effectLst/>
              <a:latin typeface="+mn-lt"/>
              <a:ea typeface="+mn-ea"/>
              <a:cs typeface="+mn-cs"/>
            </a:rPr>
            <a:t>Enter the title of every paid staff person working on this project, including those paid by sub-contracted and partner</a:t>
          </a:r>
        </a:p>
        <a:p>
          <a:r>
            <a:rPr lang="en-US" sz="1100">
              <a:solidFill>
                <a:schemeClr val="dk1"/>
              </a:solidFill>
              <a:effectLst/>
              <a:latin typeface="+mn-lt"/>
              <a:ea typeface="+mn-ea"/>
              <a:cs typeface="+mn-cs"/>
            </a:rPr>
            <a:t>    agencies. Include administrative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supervisory positions. Titles must correspond to job descriptions included with</a:t>
          </a:r>
        </a:p>
        <a:p>
          <a:r>
            <a:rPr lang="en-US" sz="1100">
              <a:solidFill>
                <a:schemeClr val="dk1"/>
              </a:solidFill>
              <a:effectLst/>
              <a:latin typeface="+mn-lt"/>
              <a:ea typeface="+mn-ea"/>
              <a:cs typeface="+mn-cs"/>
            </a:rPr>
            <a:t>    your application.</a:t>
          </a:r>
          <a:endParaRPr lang="en-US" sz="2800">
            <a:effectLst/>
          </a:endParaRPr>
        </a:p>
        <a:p>
          <a:r>
            <a:rPr lang="en-US" sz="1100" b="0" i="0">
              <a:solidFill>
                <a:schemeClr val="dk1"/>
              </a:solidFill>
              <a:effectLst/>
              <a:latin typeface="+mn-lt"/>
              <a:ea typeface="+mn-ea"/>
              <a:cs typeface="+mn-cs"/>
            </a:rPr>
            <a:t>● </a:t>
          </a:r>
          <a:r>
            <a:rPr lang="en-US" sz="1100" b="1">
              <a:solidFill>
                <a:schemeClr val="dk1"/>
              </a:solidFill>
              <a:effectLst/>
              <a:latin typeface="+mn-lt"/>
              <a:ea typeface="+mn-ea"/>
              <a:cs typeface="+mn-cs"/>
            </a:rPr>
            <a:t>If you propose to use project </a:t>
          </a:r>
          <a:r>
            <a:rPr lang="en-US" sz="1100" b="1" baseline="0">
              <a:solidFill>
                <a:schemeClr val="dk1"/>
              </a:solidFill>
              <a:effectLst/>
              <a:latin typeface="+mn-lt"/>
              <a:ea typeface="+mn-ea"/>
              <a:cs typeface="+mn-cs"/>
            </a:rPr>
            <a:t>Cash Flow </a:t>
          </a:r>
          <a:r>
            <a:rPr lang="en-US" sz="1100" b="0">
              <a:solidFill>
                <a:schemeClr val="dk1"/>
              </a:solidFill>
              <a:effectLst/>
              <a:latin typeface="+mn-lt"/>
              <a:ea typeface="+mn-ea"/>
              <a:cs typeface="+mn-cs"/>
            </a:rPr>
            <a:t>to subsidize operations and/or services, please indicate the amount of </a:t>
          </a:r>
        </a:p>
        <a:p>
          <a:r>
            <a:rPr lang="en-US" sz="1100" b="0">
              <a:solidFill>
                <a:schemeClr val="dk1"/>
              </a:solidFill>
              <a:effectLst/>
              <a:latin typeface="+mn-lt"/>
              <a:ea typeface="+mn-ea"/>
              <a:cs typeface="+mn-cs"/>
            </a:rPr>
            <a:t>    operating revenue used to cover service expenses in the Cash</a:t>
          </a:r>
          <a:r>
            <a:rPr lang="en-US" sz="1100" b="0" baseline="0">
              <a:solidFill>
                <a:schemeClr val="dk1"/>
              </a:solidFill>
              <a:effectLst/>
              <a:latin typeface="+mn-lt"/>
              <a:ea typeface="+mn-ea"/>
              <a:cs typeface="+mn-cs"/>
            </a:rPr>
            <a:t> </a:t>
          </a:r>
          <a:r>
            <a:rPr lang="en-US" sz="1100" b="0">
              <a:solidFill>
                <a:schemeClr val="dk1"/>
              </a:solidFill>
              <a:effectLst/>
              <a:latin typeface="+mn-lt"/>
              <a:ea typeface="+mn-ea"/>
              <a:cs typeface="+mn-cs"/>
            </a:rPr>
            <a:t>Flow column (viz.,</a:t>
          </a:r>
          <a:r>
            <a:rPr lang="en-US" sz="1100" b="0" baseline="0">
              <a:solidFill>
                <a:schemeClr val="dk1"/>
              </a:solidFill>
              <a:effectLst/>
              <a:latin typeface="+mn-lt"/>
              <a:ea typeface="+mn-ea"/>
              <a:cs typeface="+mn-cs"/>
            </a:rPr>
            <a:t> column N) </a:t>
          </a:r>
          <a:r>
            <a:rPr lang="en-US" sz="1100" b="0">
              <a:solidFill>
                <a:schemeClr val="dk1"/>
              </a:solidFill>
              <a:effectLst/>
              <a:latin typeface="+mn-lt"/>
              <a:ea typeface="+mn-ea"/>
              <a:cs typeface="+mn-cs"/>
            </a:rPr>
            <a:t>as relevant.</a:t>
          </a:r>
          <a:endParaRPr lang="en-US" sz="2800" b="0">
            <a:effectLst/>
          </a:endParaRPr>
        </a:p>
        <a:p>
          <a:endParaRPr lang="en-US" sz="1400" baseline="0">
            <a:solidFill>
              <a:srgbClr val="FF66CC"/>
            </a:solidFill>
            <a:effectLst/>
            <a:latin typeface="+mn-lt"/>
            <a:ea typeface="+mn-ea"/>
            <a:cs typeface="+mn-cs"/>
          </a:endParaRPr>
        </a:p>
        <a:p>
          <a:r>
            <a:rPr lang="en-US" sz="1400" b="1" i="0">
              <a:solidFill>
                <a:schemeClr val="dk1"/>
              </a:solidFill>
              <a:effectLst/>
              <a:latin typeface="+mn-lt"/>
              <a:ea typeface="+mn-ea"/>
              <a:cs typeface="+mn-cs"/>
            </a:rPr>
            <a:t>Form 8D: Operating</a:t>
          </a:r>
          <a:r>
            <a:rPr lang="en-US" sz="1400" b="1" i="0" baseline="0">
              <a:solidFill>
                <a:schemeClr val="dk1"/>
              </a:solidFill>
              <a:effectLst/>
              <a:latin typeface="+mn-lt"/>
              <a:ea typeface="+mn-ea"/>
              <a:cs typeface="+mn-cs"/>
            </a:rPr>
            <a:t> Pro Forma </a:t>
          </a:r>
          <a:endParaRPr lang="en-US" sz="3600">
            <a:effectLst/>
          </a:endParaRPr>
        </a:p>
        <a:p>
          <a:pPr eaLnBrk="1" fontAlgn="auto" latinLnBrk="0" hangingPunct="1"/>
          <a:r>
            <a:rPr lang="en-US" sz="1100" b="0" i="0">
              <a:solidFill>
                <a:schemeClr val="dk1"/>
              </a:solidFill>
              <a:effectLst/>
              <a:latin typeface="+mn-lt"/>
              <a:ea typeface="+mn-ea"/>
              <a:cs typeface="+mn-cs"/>
            </a:rPr>
            <a:t>• Complete</a:t>
          </a:r>
          <a:r>
            <a:rPr lang="en-US" sz="1100" b="0" i="0" baseline="0">
              <a:solidFill>
                <a:schemeClr val="dk1"/>
              </a:solidFill>
              <a:effectLst/>
              <a:latin typeface="+mn-lt"/>
              <a:ea typeface="+mn-ea"/>
              <a:cs typeface="+mn-cs"/>
            </a:rPr>
            <a:t> all 15 years of the Pro Forma.</a:t>
          </a:r>
          <a:endParaRPr lang="en-US" sz="2800">
            <a:effectLst/>
          </a:endParaRPr>
        </a:p>
        <a:p>
          <a:pPr eaLnBrk="1" fontAlgn="auto" latinLnBrk="0" hangingPunct="1"/>
          <a:r>
            <a:rPr lang="en-US" sz="1100" b="0" i="0">
              <a:solidFill>
                <a:schemeClr val="dk1"/>
              </a:solidFill>
              <a:effectLst/>
              <a:latin typeface="+mn-lt"/>
              <a:ea typeface="+mn-ea"/>
              <a:cs typeface="+mn-cs"/>
            </a:rPr>
            <a:t>• U</a:t>
          </a:r>
          <a:r>
            <a:rPr lang="en-US" sz="1100">
              <a:solidFill>
                <a:schemeClr val="dk1"/>
              </a:solidFill>
              <a:effectLst/>
              <a:latin typeface="+mn-lt"/>
              <a:ea typeface="+mn-ea"/>
              <a:cs typeface="+mn-cs"/>
            </a:rPr>
            <a:t>tilize revenue inflation factors, cost escalators, and vacancy rates based on similar projects in your portfolio,</a:t>
          </a:r>
        </a:p>
        <a:p>
          <a:pPr eaLnBrk="1" fontAlgn="auto" latinLnBrk="0" hangingPunct="1"/>
          <a:r>
            <a:rPr lang="en-US" sz="1100">
              <a:solidFill>
                <a:schemeClr val="dk1"/>
              </a:solidFill>
              <a:effectLst/>
              <a:latin typeface="+mn-lt"/>
              <a:ea typeface="+mn-ea"/>
              <a:cs typeface="+mn-cs"/>
            </a:rPr>
            <a:t>   guidance from revenue sources, or other data sources. </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Declare the percentage values for all cost and revenue escalators in the fields provided. </a:t>
          </a:r>
          <a:r>
            <a:rPr lang="en-US" sz="1100">
              <a:solidFill>
                <a:schemeClr val="dk1"/>
              </a:solidFill>
              <a:effectLst/>
              <a:latin typeface="+mn-lt"/>
              <a:ea typeface="+mn-ea"/>
              <a:cs typeface="+mn-cs"/>
            </a:rPr>
            <a:t>In the absence of an </a:t>
          </a:r>
        </a:p>
        <a:p>
          <a:pPr eaLnBrk="1" fontAlgn="auto" latinLnBrk="0" hangingPunct="1"/>
          <a:r>
            <a:rPr lang="en-US" sz="1100">
              <a:solidFill>
                <a:schemeClr val="dk1"/>
              </a:solidFill>
              <a:effectLst/>
              <a:latin typeface="+mn-lt"/>
              <a:ea typeface="+mn-ea"/>
              <a:cs typeface="+mn-cs"/>
            </a:rPr>
            <a:t>   appropriate data or policy source</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use the</a:t>
          </a:r>
          <a:r>
            <a:rPr lang="en-US" sz="1100" b="0" i="0" baseline="0">
              <a:solidFill>
                <a:schemeClr val="dk1"/>
              </a:solidFill>
              <a:effectLst/>
              <a:latin typeface="+mn-lt"/>
              <a:ea typeface="+mn-ea"/>
              <a:cs typeface="+mn-cs"/>
            </a:rPr>
            <a:t> provided default values.</a:t>
          </a:r>
          <a:endParaRPr lang="en-US" sz="2800">
            <a:effectLst/>
          </a:endParaRPr>
        </a:p>
        <a:p>
          <a:pPr eaLnBrk="1" fontAlgn="auto" latinLnBrk="0" hangingPunct="1"/>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All unshaded cells on this form will run calculations automatically, but may be overwritten. </a:t>
          </a:r>
          <a:endParaRPr lang="en-US" sz="2800">
            <a:effectLst/>
          </a:endParaRPr>
        </a:p>
        <a:p>
          <a:pPr eaLnBrk="1" fontAlgn="auto" latinLnBrk="0" hangingPunct="1"/>
          <a:endParaRPr lang="en-US" sz="1100" b="1" i="0">
            <a:solidFill>
              <a:schemeClr val="dk1"/>
            </a:solidFill>
            <a:effectLst/>
            <a:latin typeface="+mn-lt"/>
            <a:ea typeface="+mn-ea"/>
            <a:cs typeface="+mn-cs"/>
          </a:endParaRPr>
        </a:p>
        <a:p>
          <a:pPr eaLnBrk="1" fontAlgn="auto" latinLnBrk="0" hangingPunct="1"/>
          <a:r>
            <a:rPr lang="en-US" sz="1100" b="1" i="0">
              <a:solidFill>
                <a:schemeClr val="dk1"/>
              </a:solidFill>
              <a:effectLst/>
              <a:latin typeface="+mn-lt"/>
              <a:ea typeface="+mn-ea"/>
              <a:cs typeface="+mn-cs"/>
            </a:rPr>
            <a:t>Definitions:</a:t>
          </a:r>
          <a:endParaRPr lang="en-US" sz="2800">
            <a:effectLst/>
          </a:endParaRPr>
        </a:p>
        <a:p>
          <a:r>
            <a:rPr lang="en-US" sz="1100" b="1" i="1">
              <a:solidFill>
                <a:schemeClr val="dk1"/>
              </a:solidFill>
              <a:effectLst/>
              <a:latin typeface="+mn-lt"/>
              <a:ea typeface="+mn-ea"/>
              <a:cs typeface="+mn-cs"/>
            </a:rPr>
            <a:t>Hard debt payments</a:t>
          </a:r>
          <a:r>
            <a:rPr lang="en-US" sz="1100">
              <a:solidFill>
                <a:schemeClr val="dk1"/>
              </a:solidFill>
              <a:effectLst/>
              <a:latin typeface="+mn-lt"/>
              <a:ea typeface="+mn-ea"/>
              <a:cs typeface="+mn-cs"/>
            </a:rPr>
            <a:t>: required payments of principal and/or interest. If payments are not made, this is a considered a loan default. </a:t>
          </a:r>
          <a:r>
            <a:rPr lang="en-US" sz="1100" i="1">
              <a:solidFill>
                <a:schemeClr val="dk1"/>
              </a:solidFill>
              <a:effectLst/>
              <a:latin typeface="+mn-lt"/>
              <a:ea typeface="+mn-ea"/>
              <a:cs typeface="+mn-cs"/>
            </a:rPr>
            <a:t>Payments to an affiliated organization are never considered "Hard Debt" regardless of whether they are required. </a:t>
          </a:r>
        </a:p>
        <a:p>
          <a:endParaRPr lang="en-US" sz="1100" b="1" i="1">
            <a:solidFill>
              <a:schemeClr val="dk1"/>
            </a:solidFill>
            <a:effectLst/>
            <a:latin typeface="+mn-lt"/>
            <a:ea typeface="+mn-ea"/>
            <a:cs typeface="+mn-cs"/>
          </a:endParaRPr>
        </a:p>
        <a:p>
          <a:r>
            <a:rPr lang="en-US" sz="1100" b="1" i="1">
              <a:solidFill>
                <a:schemeClr val="dk1"/>
              </a:solidFill>
              <a:effectLst/>
              <a:latin typeface="+mn-lt"/>
              <a:ea typeface="+mn-ea"/>
              <a:cs typeface="+mn-cs"/>
            </a:rPr>
            <a:t>Soft debt payments</a:t>
          </a:r>
          <a:r>
            <a:rPr lang="en-US" sz="1100">
              <a:solidFill>
                <a:schemeClr val="dk1"/>
              </a:solidFill>
              <a:effectLst/>
              <a:latin typeface="+mn-lt"/>
              <a:ea typeface="+mn-ea"/>
              <a:cs typeface="+mn-cs"/>
            </a:rPr>
            <a:t>: optional payments principal and accrued interest if there is cash flow available after all project expenses including hard debt payments have been paid. If payment is not made, this is not considered a default. </a:t>
          </a:r>
          <a:endParaRPr lang="en-US" sz="2800">
            <a:effectLst/>
          </a:endParaRPr>
        </a:p>
        <a:p>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Form 8E: Operating Pro Forma Details</a:t>
          </a:r>
          <a:endParaRPr lang="en-US" sz="3600">
            <a:effectLst/>
          </a:endParaRPr>
        </a:p>
        <a:p>
          <a:r>
            <a:rPr lang="en-US" sz="1100" b="0" i="0">
              <a:solidFill>
                <a:schemeClr val="dk1"/>
              </a:solidFill>
              <a:effectLst/>
              <a:latin typeface="+mn-lt"/>
              <a:ea typeface="+mn-ea"/>
              <a:cs typeface="+mn-cs"/>
            </a:rPr>
            <a:t>For</a:t>
          </a:r>
          <a:r>
            <a:rPr lang="en-US" sz="1100" b="0" i="0" baseline="0">
              <a:solidFill>
                <a:schemeClr val="dk1"/>
              </a:solidFill>
              <a:effectLst/>
              <a:latin typeface="+mn-lt"/>
              <a:ea typeface="+mn-ea"/>
              <a:cs typeface="+mn-cs"/>
            </a:rPr>
            <a:t> each item be as specific as possible. </a:t>
          </a:r>
          <a:endParaRPr lang="en-US" sz="2800">
            <a:effectLst/>
          </a:endParaRPr>
        </a:p>
        <a:p>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 </a:t>
          </a:r>
          <a:r>
            <a:rPr lang="en-US" sz="1100" b="0" i="0" baseline="0">
              <a:solidFill>
                <a:schemeClr val="dk1"/>
              </a:solidFill>
              <a:effectLst/>
              <a:latin typeface="+mn-lt"/>
              <a:ea typeface="+mn-ea"/>
              <a:cs typeface="+mn-cs"/>
            </a:rPr>
            <a:t>"Current Operations" should </a:t>
          </a:r>
          <a:r>
            <a:rPr lang="en-US" sz="1100" b="0" i="1" baseline="0">
              <a:solidFill>
                <a:schemeClr val="dk1"/>
              </a:solidFill>
              <a:effectLst/>
              <a:latin typeface="+mn-lt"/>
              <a:ea typeface="+mn-ea"/>
              <a:cs typeface="+mn-cs"/>
            </a:rPr>
            <a:t>only</a:t>
          </a:r>
          <a:r>
            <a:rPr lang="en-US" sz="1100" b="0" i="0" baseline="0">
              <a:solidFill>
                <a:schemeClr val="dk1"/>
              </a:solidFill>
              <a:effectLst/>
              <a:latin typeface="+mn-lt"/>
              <a:ea typeface="+mn-ea"/>
              <a:cs typeface="+mn-cs"/>
            </a:rPr>
            <a:t> be used for rehabilitation projects with existing tenants.</a:t>
          </a:r>
          <a:endParaRPr lang="en-US" sz="2800">
            <a:effectLst/>
          </a:endParaRPr>
        </a:p>
        <a:p>
          <a:r>
            <a:rPr lang="en-US" sz="1100" b="0" i="0">
              <a:solidFill>
                <a:schemeClr val="dk1"/>
              </a:solidFill>
              <a:effectLst/>
              <a:latin typeface="+mn-lt"/>
              <a:ea typeface="+mn-ea"/>
              <a:cs typeface="+mn-cs"/>
            </a:rPr>
            <a:t> ●  If</a:t>
          </a:r>
          <a:r>
            <a:rPr lang="en-US" sz="1100" b="0" i="0" baseline="0">
              <a:solidFill>
                <a:schemeClr val="dk1"/>
              </a:solidFill>
              <a:effectLst/>
              <a:latin typeface="+mn-lt"/>
              <a:ea typeface="+mn-ea"/>
              <a:cs typeface="+mn-cs"/>
            </a:rPr>
            <a:t> c</a:t>
          </a:r>
          <a:r>
            <a:rPr lang="en-US" sz="1100" b="0" i="0">
              <a:solidFill>
                <a:schemeClr val="dk1"/>
              </a:solidFill>
              <a:effectLst/>
              <a:latin typeface="+mn-lt"/>
              <a:ea typeface="+mn-ea"/>
              <a:cs typeface="+mn-cs"/>
            </a:rPr>
            <a:t>ost</a:t>
          </a:r>
          <a:r>
            <a:rPr lang="en-US" sz="1100" b="0" i="0" baseline="0">
              <a:solidFill>
                <a:schemeClr val="dk1"/>
              </a:solidFill>
              <a:effectLst/>
              <a:latin typeface="+mn-lt"/>
              <a:ea typeface="+mn-ea"/>
              <a:cs typeface="+mn-cs"/>
            </a:rPr>
            <a:t> estimates are based on other projects in the owner/sponsor's porftolio, identify the specific projects.</a:t>
          </a:r>
          <a:endParaRPr lang="en-US" sz="2800">
            <a:effectLst/>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a:p>
          <a:endParaRPr lang="en-US" sz="2800" baseline="0">
            <a:solidFill>
              <a:srgbClr val="FF66CC"/>
            </a:solidFill>
            <a:effectLst/>
            <a:latin typeface="+mn-lt"/>
            <a:ea typeface="+mn-ea"/>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C10:O23" headerRowCount="0" totalsRowShown="0" headerRowDxfId="100" dataDxfId="99" headerRowBorderDxfId="97" tableBorderDxfId="98">
  <tableColumns count="13">
    <tableColumn id="1" xr3:uid="{00000000-0010-0000-0000-000001000000}" name="Building # " headerRowDxfId="96" dataDxfId="95"/>
    <tableColumn id="2" xr3:uid="{00000000-0010-0000-0000-000002000000}" name="# of Floors" headerRowDxfId="94" dataDxfId="93"/>
    <tableColumn id="3" xr3:uid="{00000000-0010-0000-0000-000003000000}" name=" Low-Income Units" headerRowDxfId="92" dataDxfId="91"/>
    <tableColumn id="4" xr3:uid="{00000000-0010-0000-0000-000004000000}" name="Common Area/ Manager Units" headerRowDxfId="90" dataDxfId="89"/>
    <tableColumn id="5" xr3:uid="{00000000-0010-0000-0000-000005000000}" name="Market Rate Units" headerRowDxfId="88" dataDxfId="87"/>
    <tableColumn id="6" xr3:uid="{00000000-0010-0000-0000-000006000000}" name="Common Area for Residential Services" headerRowDxfId="86" dataDxfId="85"/>
    <tableColumn id="7" xr3:uid="{00000000-0010-0000-0000-000007000000}" name="Other Common Area" headerRowDxfId="84" dataDxfId="83"/>
    <tableColumn id="8" xr3:uid="{00000000-0010-0000-0000-000008000000}" name="Structured Residential Parking" headerRowDxfId="82" dataDxfId="81"/>
    <tableColumn id="9" xr3:uid="{00000000-0010-0000-0000-000009000000}" name="Total Residential Gross Square Footage" headerRowDxfId="80" dataDxfId="79">
      <calculatedColumnFormula>SUM(E11:J11)</calculatedColumnFormula>
    </tableColumn>
    <tableColumn id="10" xr3:uid="{00000000-0010-0000-0000-00000A000000}" name="." headerRowDxfId="78" dataDxfId="77"/>
    <tableColumn id="11" xr3:uid="{00000000-0010-0000-0000-00000B000000}" name="# of floors2" headerRowDxfId="76" dataDxfId="75"/>
    <tableColumn id="12" xr3:uid="{00000000-0010-0000-0000-00000C000000}" name="Gross Square Footage" headerRowDxfId="74" dataDxfId="73"/>
    <tableColumn id="13" xr3:uid="{00000000-0010-0000-0000-00000D000000}" name="Total Gross Square Footage" headerRowDxfId="72" dataDxfId="71">
      <calculatedColumnFormula>K11+N11</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shfc.org/mhcf/9percent/app.ht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37.bin"/><Relationship Id="rId4" Type="http://schemas.openxmlformats.org/officeDocument/2006/relationships/comments" Target="../comments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003300"/>
  </sheetPr>
  <dimension ref="A1:AI2"/>
  <sheetViews>
    <sheetView topLeftCell="K1" workbookViewId="0">
      <selection activeCell="K3" sqref="K3"/>
    </sheetView>
  </sheetViews>
  <sheetFormatPr defaultRowHeight="14.45"/>
  <cols>
    <col min="1" max="1" width="10.28515625" bestFit="1" customWidth="1"/>
    <col min="2" max="2" width="15.85546875" bestFit="1" customWidth="1"/>
    <col min="3" max="3" width="15.7109375" bestFit="1" customWidth="1"/>
    <col min="4" max="4" width="9.42578125" bestFit="1" customWidth="1"/>
    <col min="5" max="5" width="31.42578125" bestFit="1" customWidth="1"/>
    <col min="6" max="6" width="24.5703125" bestFit="1" customWidth="1"/>
    <col min="7" max="7" width="32.42578125" bestFit="1" customWidth="1"/>
    <col min="8" max="8" width="26.7109375" bestFit="1" customWidth="1"/>
    <col min="9" max="9" width="38.42578125" bestFit="1" customWidth="1"/>
    <col min="10" max="10" width="32.28515625" bestFit="1" customWidth="1"/>
    <col min="11" max="11" width="32.28515625" customWidth="1"/>
    <col min="12" max="12" width="31.85546875" bestFit="1" customWidth="1"/>
    <col min="13" max="13" width="27.28515625" bestFit="1" customWidth="1"/>
    <col min="14" max="14" width="27.140625" bestFit="1" customWidth="1"/>
    <col min="15" max="15" width="38.85546875" bestFit="1" customWidth="1"/>
    <col min="16" max="16" width="32.7109375" bestFit="1" customWidth="1"/>
    <col min="17" max="17" width="32.7109375" customWidth="1"/>
    <col min="18" max="18" width="32.28515625" bestFit="1" customWidth="1"/>
    <col min="19" max="19" width="27.7109375" bestFit="1" customWidth="1"/>
    <col min="20" max="20" width="18.5703125" bestFit="1" customWidth="1"/>
    <col min="21" max="21" width="14" bestFit="1" customWidth="1"/>
    <col min="22" max="22" width="19.5703125" bestFit="1" customWidth="1"/>
    <col min="23" max="23" width="38.85546875" bestFit="1" customWidth="1"/>
    <col min="24" max="24" width="32.28515625" bestFit="1" customWidth="1"/>
    <col min="25" max="25" width="22.7109375" bestFit="1" customWidth="1"/>
    <col min="26" max="28" width="23.7109375" bestFit="1" customWidth="1"/>
    <col min="29" max="29" width="27.5703125" bestFit="1" customWidth="1"/>
  </cols>
  <sheetData>
    <row r="1" spans="1:35">
      <c r="A1" s="952" t="s">
        <v>0</v>
      </c>
      <c r="B1" s="952" t="s">
        <v>1</v>
      </c>
      <c r="C1" s="952" t="s">
        <v>2</v>
      </c>
      <c r="D1" s="952" t="s">
        <v>3</v>
      </c>
      <c r="E1" s="954" t="s">
        <v>4</v>
      </c>
      <c r="F1" s="954" t="s">
        <v>5</v>
      </c>
      <c r="G1" t="s">
        <v>6</v>
      </c>
      <c r="H1" t="s">
        <v>7</v>
      </c>
      <c r="I1" t="s">
        <v>8</v>
      </c>
      <c r="J1" t="s">
        <v>9</v>
      </c>
      <c r="K1" t="s">
        <v>10</v>
      </c>
      <c r="L1" t="s">
        <v>11</v>
      </c>
      <c r="M1" s="954" t="s">
        <v>12</v>
      </c>
      <c r="N1" t="s">
        <v>13</v>
      </c>
      <c r="O1" t="s">
        <v>14</v>
      </c>
      <c r="P1" t="s">
        <v>15</v>
      </c>
      <c r="Q1" t="s">
        <v>16</v>
      </c>
      <c r="R1" t="s">
        <v>17</v>
      </c>
      <c r="S1" s="954" t="s">
        <v>18</v>
      </c>
      <c r="T1" t="s">
        <v>19</v>
      </c>
      <c r="U1" t="s">
        <v>20</v>
      </c>
      <c r="V1" t="s">
        <v>21</v>
      </c>
      <c r="W1" t="s">
        <v>22</v>
      </c>
      <c r="X1" t="s">
        <v>23</v>
      </c>
      <c r="Y1" t="s">
        <v>24</v>
      </c>
      <c r="Z1" t="s">
        <v>25</v>
      </c>
      <c r="AA1" t="s">
        <v>26</v>
      </c>
      <c r="AB1" t="s">
        <v>27</v>
      </c>
      <c r="AC1" t="s">
        <v>28</v>
      </c>
      <c r="AD1" t="s">
        <v>29</v>
      </c>
      <c r="AE1" t="s">
        <v>30</v>
      </c>
      <c r="AF1" t="s">
        <v>31</v>
      </c>
      <c r="AG1" t="s">
        <v>32</v>
      </c>
      <c r="AH1" t="s">
        <v>33</v>
      </c>
      <c r="AI1" t="s">
        <v>34</v>
      </c>
    </row>
    <row r="2" spans="1:35">
      <c r="B2" t="s">
        <v>35</v>
      </c>
      <c r="C2" t="s">
        <v>35</v>
      </c>
      <c r="E2" s="953" t="str">
        <f>'6D'!G10</f>
        <v>Yes</v>
      </c>
      <c r="F2">
        <f>'6D'!H39</f>
        <v>0</v>
      </c>
      <c r="G2" s="953">
        <f>'6D'!G15</f>
        <v>0</v>
      </c>
      <c r="H2" s="953">
        <f>'6D'!G16</f>
        <v>0</v>
      </c>
      <c r="I2" s="953">
        <f>'6D'!G17</f>
        <v>0</v>
      </c>
      <c r="J2" s="953">
        <f>'6D'!G19</f>
        <v>0</v>
      </c>
      <c r="K2" s="953">
        <f>'6D'!G19</f>
        <v>0</v>
      </c>
      <c r="L2">
        <f>('6D'!G24)*100</f>
        <v>0</v>
      </c>
      <c r="M2">
        <f>('6D'!G28)*100</f>
        <v>0</v>
      </c>
      <c r="N2" s="953">
        <f>'6D'!H16</f>
        <v>0</v>
      </c>
      <c r="O2" s="953">
        <f>'6D'!H16</f>
        <v>0</v>
      </c>
      <c r="P2" s="953">
        <f>'6D'!H19</f>
        <v>0</v>
      </c>
      <c r="Q2" s="953">
        <f>'6D'!H19</f>
        <v>0</v>
      </c>
      <c r="R2">
        <f>('6D'!H24)*100</f>
        <v>0</v>
      </c>
      <c r="S2">
        <f>('6D'!H28)*100</f>
        <v>0</v>
      </c>
      <c r="T2" s="953">
        <f>'6D'!H36</f>
        <v>0</v>
      </c>
      <c r="U2" s="953">
        <f>'6D'!H38</f>
        <v>0</v>
      </c>
      <c r="V2">
        <f>'6D'!H46</f>
        <v>0</v>
      </c>
      <c r="W2" s="953">
        <f>'6D'!H47</f>
        <v>0</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
  <sheetViews>
    <sheetView showGridLines="0" zoomScaleNormal="100" workbookViewId="0">
      <selection activeCell="O26" sqref="O26"/>
    </sheetView>
  </sheetViews>
  <sheetFormatPr defaultRowHeight="14.45"/>
  <sheetData/>
  <sheetProtection algorithmName="SHA-512" hashValue="iNqQUjPZYDciABkAkSUWonZDRQC9kswBg7GFIaNW76DbsuBk27jNlRh78PS1UPl3WxN4Ujd8nSYPSk5ApGcu2Q==" saltValue="lgjBajMH3oCzimatWw0Jbw==" spinCount="100000" sheet="1" objects="1" scenarios="1"/>
  <pageMargins left="0.25" right="0.25" top="0.75" bottom="0.75" header="0.3" footer="0.3"/>
  <pageSetup scale="97"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B1:V46"/>
  <sheetViews>
    <sheetView showGridLines="0" zoomScaleNormal="100" workbookViewId="0">
      <selection activeCell="J7" sqref="J7:M7"/>
    </sheetView>
  </sheetViews>
  <sheetFormatPr defaultColWidth="9.140625" defaultRowHeight="14.45"/>
  <cols>
    <col min="1" max="2" width="1.7109375" style="248" customWidth="1"/>
    <col min="3" max="3" width="25.85546875" style="248" customWidth="1"/>
    <col min="4" max="4" width="10.28515625" style="248" bestFit="1" customWidth="1"/>
    <col min="5" max="6" width="10" style="248" bestFit="1" customWidth="1"/>
    <col min="7" max="8" width="10.28515625" style="248" bestFit="1" customWidth="1"/>
    <col min="9" max="9" width="9.5703125" style="248" bestFit="1" customWidth="1"/>
    <col min="10" max="10" width="9.7109375" style="248" bestFit="1" customWidth="1"/>
    <col min="11" max="11" width="10.140625" style="248" bestFit="1" customWidth="1"/>
    <col min="12" max="13" width="12.140625" style="248" customWidth="1"/>
    <col min="14" max="14" width="12.28515625" style="248" bestFit="1" customWidth="1"/>
    <col min="15" max="15" width="11" style="248" bestFit="1" customWidth="1"/>
    <col min="16" max="16" width="4.5703125" style="248" customWidth="1"/>
    <col min="17" max="18" width="9.140625" style="248"/>
    <col min="19" max="19" width="10.140625" style="248" customWidth="1"/>
    <col min="20" max="20" width="14.5703125" style="248" customWidth="1"/>
    <col min="21" max="21" width="6" style="248" customWidth="1"/>
    <col min="22" max="22" width="1.7109375" style="248" customWidth="1"/>
    <col min="23" max="16384" width="9.140625" style="248"/>
  </cols>
  <sheetData>
    <row r="1" spans="2:22" ht="9" customHeight="1" thickBot="1"/>
    <row r="2" spans="2:22" ht="9" customHeight="1">
      <c r="B2" s="1775"/>
      <c r="C2" s="1776"/>
      <c r="D2" s="1776"/>
      <c r="E2" s="1776"/>
      <c r="F2" s="1776"/>
      <c r="G2" s="1776"/>
      <c r="H2" s="1776"/>
      <c r="I2" s="1776"/>
      <c r="J2" s="1776"/>
      <c r="K2" s="1776"/>
      <c r="L2" s="1776"/>
      <c r="M2" s="1776"/>
      <c r="N2" s="1776"/>
      <c r="O2" s="1247"/>
      <c r="P2" s="1247"/>
      <c r="Q2" s="1247"/>
      <c r="R2" s="1247"/>
      <c r="S2" s="1247"/>
      <c r="T2" s="1247"/>
      <c r="U2" s="1247"/>
      <c r="V2" s="1777"/>
    </row>
    <row r="3" spans="2:22" ht="18">
      <c r="B3" s="1005"/>
      <c r="C3" s="1769" t="s">
        <v>547</v>
      </c>
      <c r="D3" s="1769"/>
      <c r="E3" s="1769"/>
      <c r="F3" s="1769"/>
      <c r="G3" s="1769"/>
      <c r="H3" s="1769"/>
      <c r="I3" s="1769"/>
      <c r="J3" s="1769"/>
      <c r="K3" s="1769"/>
      <c r="L3" s="1769"/>
      <c r="M3" s="1769"/>
      <c r="N3" s="1769"/>
      <c r="O3" s="1769"/>
      <c r="P3" s="1769"/>
      <c r="Q3" s="1769"/>
      <c r="R3" s="1769"/>
      <c r="S3" s="1769"/>
      <c r="T3" s="1769"/>
      <c r="U3" s="721"/>
      <c r="V3" s="1006"/>
    </row>
    <row r="4" spans="2:22">
      <c r="B4" s="1005"/>
      <c r="C4" s="94"/>
      <c r="D4" s="94"/>
      <c r="E4" s="94"/>
      <c r="F4" s="94"/>
      <c r="G4" s="94"/>
      <c r="H4" s="94"/>
      <c r="I4" s="94"/>
      <c r="J4" s="94"/>
      <c r="K4" s="94"/>
      <c r="L4" s="94"/>
      <c r="M4" s="94"/>
      <c r="N4" s="94"/>
      <c r="O4"/>
      <c r="P4"/>
      <c r="Q4"/>
      <c r="R4"/>
      <c r="S4"/>
      <c r="T4"/>
      <c r="U4"/>
      <c r="V4" s="1006"/>
    </row>
    <row r="5" spans="2:22" ht="15" thickBot="1">
      <c r="B5" s="1005"/>
      <c r="C5" s="1778" t="str">
        <f>IF('1'!G5="",Messages!B3,(CONCATENATE("Project Name: ",'1'!G5)))</f>
        <v>Enter Project Name on Form 1</v>
      </c>
      <c r="D5" s="1778"/>
      <c r="E5" s="1778"/>
      <c r="F5" s="1778"/>
      <c r="G5" s="1778"/>
      <c r="H5" s="1778"/>
      <c r="I5" s="1778"/>
      <c r="J5" s="1778"/>
      <c r="K5" s="1778"/>
      <c r="L5" s="1778"/>
      <c r="M5" s="1778"/>
      <c r="N5" s="1778"/>
      <c r="O5" s="1778"/>
      <c r="P5" s="1778"/>
      <c r="Q5"/>
      <c r="R5"/>
      <c r="S5"/>
      <c r="T5"/>
      <c r="U5"/>
      <c r="V5" s="1006"/>
    </row>
    <row r="6" spans="2:22" ht="15" thickBot="1">
      <c r="B6" s="1005"/>
      <c r="C6" s="94"/>
      <c r="D6" s="94"/>
      <c r="E6" s="94"/>
      <c r="F6" s="94"/>
      <c r="G6" s="94"/>
      <c r="H6" s="94"/>
      <c r="I6" s="94"/>
      <c r="J6" s="94"/>
      <c r="K6" s="94"/>
      <c r="L6" s="94"/>
      <c r="M6" s="94"/>
      <c r="N6" s="94"/>
      <c r="O6"/>
      <c r="P6"/>
      <c r="Q6"/>
      <c r="R6"/>
      <c r="S6"/>
      <c r="T6"/>
      <c r="U6"/>
      <c r="V6" s="1006"/>
    </row>
    <row r="7" spans="2:22" ht="60">
      <c r="B7" s="1005"/>
      <c r="C7" s="977" t="s">
        <v>548</v>
      </c>
      <c r="D7" s="1528" t="s">
        <v>549</v>
      </c>
      <c r="E7" s="1529"/>
      <c r="F7" s="1529"/>
      <c r="G7" s="1529"/>
      <c r="H7" s="1529"/>
      <c r="I7" s="1529"/>
      <c r="J7" s="1528" t="s">
        <v>550</v>
      </c>
      <c r="K7" s="1529"/>
      <c r="L7" s="1529"/>
      <c r="M7" s="1529"/>
      <c r="N7" s="1548" t="s">
        <v>551</v>
      </c>
      <c r="O7" s="1549"/>
      <c r="P7" s="1550"/>
      <c r="Q7" s="1559" t="s">
        <v>552</v>
      </c>
      <c r="R7" s="1560"/>
      <c r="S7" s="615" t="s">
        <v>553</v>
      </c>
      <c r="T7" s="1060" t="s">
        <v>554</v>
      </c>
      <c r="U7" s="1192"/>
      <c r="V7" s="1006"/>
    </row>
    <row r="8" spans="2:22" ht="15" customHeight="1">
      <c r="B8" s="1005"/>
      <c r="C8" s="974"/>
      <c r="D8" s="1544"/>
      <c r="E8" s="1545"/>
      <c r="F8" s="1545"/>
      <c r="G8" s="1545"/>
      <c r="H8" s="1545"/>
      <c r="I8" s="1545"/>
      <c r="J8" s="1530"/>
      <c r="K8" s="1531"/>
      <c r="L8" s="1531"/>
      <c r="M8" s="1531"/>
      <c r="N8" s="1779" t="s">
        <v>377</v>
      </c>
      <c r="O8" s="1780"/>
      <c r="P8" s="1781"/>
      <c r="Q8" s="1561" t="s">
        <v>377</v>
      </c>
      <c r="R8" s="1562"/>
      <c r="S8" s="975"/>
      <c r="T8" s="976"/>
      <c r="U8" s="1248"/>
      <c r="V8" s="1006"/>
    </row>
    <row r="9" spans="2:22" ht="15" customHeight="1">
      <c r="B9" s="1005"/>
      <c r="C9" s="972"/>
      <c r="D9" s="1544"/>
      <c r="E9" s="1545"/>
      <c r="F9" s="1545"/>
      <c r="G9" s="1545"/>
      <c r="H9" s="1545"/>
      <c r="I9" s="1545"/>
      <c r="J9" s="1530"/>
      <c r="K9" s="1531"/>
      <c r="L9" s="1531"/>
      <c r="M9" s="1531"/>
      <c r="N9" s="1782"/>
      <c r="O9" s="1783"/>
      <c r="P9" s="1784"/>
      <c r="Q9" s="1546"/>
      <c r="R9" s="1547"/>
      <c r="S9" s="816"/>
      <c r="T9" s="963"/>
      <c r="U9" s="1248"/>
      <c r="V9" s="1006"/>
    </row>
    <row r="10" spans="2:22">
      <c r="B10" s="1005"/>
      <c r="C10" s="972"/>
      <c r="D10" s="1530"/>
      <c r="E10" s="1531"/>
      <c r="F10" s="1531"/>
      <c r="G10" s="1531"/>
      <c r="H10" s="1531"/>
      <c r="I10" s="1531"/>
      <c r="J10" s="1530"/>
      <c r="K10" s="1531"/>
      <c r="L10" s="1531"/>
      <c r="M10" s="1531"/>
      <c r="N10" s="1782"/>
      <c r="O10" s="1783"/>
      <c r="P10" s="1784"/>
      <c r="Q10" s="1546"/>
      <c r="R10" s="1547"/>
      <c r="S10" s="816"/>
      <c r="T10" s="963"/>
      <c r="U10" s="1248"/>
      <c r="V10" s="1006"/>
    </row>
    <row r="11" spans="2:22">
      <c r="B11" s="1005"/>
      <c r="C11" s="972"/>
      <c r="D11" s="1530"/>
      <c r="E11" s="1531"/>
      <c r="F11" s="1531"/>
      <c r="G11" s="1531"/>
      <c r="H11" s="1531"/>
      <c r="I11" s="1531"/>
      <c r="J11" s="1530"/>
      <c r="K11" s="1531"/>
      <c r="L11" s="1531"/>
      <c r="M11" s="1531"/>
      <c r="N11" s="1782"/>
      <c r="O11" s="1783"/>
      <c r="P11" s="1784"/>
      <c r="Q11" s="1546"/>
      <c r="R11" s="1547"/>
      <c r="S11" s="816"/>
      <c r="T11" s="963"/>
      <c r="U11" s="1248"/>
      <c r="V11" s="1006"/>
    </row>
    <row r="12" spans="2:22">
      <c r="B12" s="1005"/>
      <c r="C12" s="972"/>
      <c r="D12" s="1530"/>
      <c r="E12" s="1531"/>
      <c r="F12" s="1531"/>
      <c r="G12" s="1531"/>
      <c r="H12" s="1531"/>
      <c r="I12" s="1531"/>
      <c r="J12" s="1530"/>
      <c r="K12" s="1531"/>
      <c r="L12" s="1531"/>
      <c r="M12" s="1531"/>
      <c r="N12" s="1782"/>
      <c r="O12" s="1783"/>
      <c r="P12" s="1784"/>
      <c r="Q12" s="1546"/>
      <c r="R12" s="1547"/>
      <c r="S12" s="816"/>
      <c r="T12" s="963"/>
      <c r="U12" s="1248"/>
      <c r="V12" s="1006"/>
    </row>
    <row r="13" spans="2:22">
      <c r="B13" s="1005"/>
      <c r="C13" s="972"/>
      <c r="D13" s="1530"/>
      <c r="E13" s="1531"/>
      <c r="F13" s="1531"/>
      <c r="G13" s="1531"/>
      <c r="H13" s="1531"/>
      <c r="I13" s="1531"/>
      <c r="J13" s="1530"/>
      <c r="K13" s="1531"/>
      <c r="L13" s="1531"/>
      <c r="M13" s="1531"/>
      <c r="N13" s="1782"/>
      <c r="O13" s="1783"/>
      <c r="P13" s="1784"/>
      <c r="Q13" s="1546"/>
      <c r="R13" s="1547"/>
      <c r="S13" s="816"/>
      <c r="T13" s="963"/>
      <c r="U13" s="1248"/>
      <c r="V13" s="1006"/>
    </row>
    <row r="14" spans="2:22">
      <c r="B14" s="1005"/>
      <c r="C14" s="973"/>
      <c r="D14" s="1530"/>
      <c r="E14" s="1531"/>
      <c r="F14" s="1531"/>
      <c r="G14" s="1531"/>
      <c r="H14" s="1531"/>
      <c r="I14" s="1531"/>
      <c r="J14" s="1530"/>
      <c r="K14" s="1531"/>
      <c r="L14" s="1531"/>
      <c r="M14" s="1531"/>
      <c r="N14" s="1782"/>
      <c r="O14" s="1783"/>
      <c r="P14" s="1784"/>
      <c r="Q14" s="1551"/>
      <c r="R14" s="1552"/>
      <c r="S14" s="816"/>
      <c r="T14" s="963"/>
      <c r="U14" s="1248"/>
      <c r="V14" s="1006"/>
    </row>
    <row r="15" spans="2:22">
      <c r="B15" s="1005"/>
      <c r="C15" s="972"/>
      <c r="D15" s="1530"/>
      <c r="E15" s="1531"/>
      <c r="F15" s="1531"/>
      <c r="G15" s="1531"/>
      <c r="H15" s="1531"/>
      <c r="I15" s="1531"/>
      <c r="J15" s="1530"/>
      <c r="K15" s="1531"/>
      <c r="L15" s="1531"/>
      <c r="M15" s="1531"/>
      <c r="N15" s="1782"/>
      <c r="O15" s="1783"/>
      <c r="P15" s="1784"/>
      <c r="Q15" s="1546"/>
      <c r="R15" s="1547"/>
      <c r="S15" s="816"/>
      <c r="T15" s="963"/>
      <c r="U15" s="1248"/>
      <c r="V15" s="1006"/>
    </row>
    <row r="16" spans="2:22">
      <c r="B16" s="1005"/>
      <c r="C16" s="972"/>
      <c r="D16" s="1530"/>
      <c r="E16" s="1531"/>
      <c r="F16" s="1531"/>
      <c r="G16" s="1531"/>
      <c r="H16" s="1531"/>
      <c r="I16" s="1531"/>
      <c r="J16" s="1530"/>
      <c r="K16" s="1531"/>
      <c r="L16" s="1531"/>
      <c r="M16" s="1531"/>
      <c r="N16" s="1782"/>
      <c r="O16" s="1783"/>
      <c r="P16" s="1784"/>
      <c r="Q16" s="1546"/>
      <c r="R16" s="1547"/>
      <c r="S16" s="816"/>
      <c r="T16" s="963"/>
      <c r="U16" s="1248"/>
      <c r="V16" s="1006"/>
    </row>
    <row r="17" spans="2:22">
      <c r="B17" s="1005"/>
      <c r="C17" s="972"/>
      <c r="D17" s="1530"/>
      <c r="E17" s="1531"/>
      <c r="F17" s="1531"/>
      <c r="G17" s="1531"/>
      <c r="H17" s="1531"/>
      <c r="I17" s="1531"/>
      <c r="J17" s="1530"/>
      <c r="K17" s="1531"/>
      <c r="L17" s="1531"/>
      <c r="M17" s="1531"/>
      <c r="N17" s="1782"/>
      <c r="O17" s="1783"/>
      <c r="P17" s="1784"/>
      <c r="Q17" s="1546"/>
      <c r="R17" s="1547"/>
      <c r="S17" s="816"/>
      <c r="T17" s="963"/>
      <c r="U17" s="1248"/>
      <c r="V17" s="1006"/>
    </row>
    <row r="18" spans="2:22">
      <c r="B18" s="1005"/>
      <c r="C18" s="972"/>
      <c r="D18" s="1530"/>
      <c r="E18" s="1531"/>
      <c r="F18" s="1531"/>
      <c r="G18" s="1531"/>
      <c r="H18" s="1531"/>
      <c r="I18" s="1531"/>
      <c r="J18" s="1530"/>
      <c r="K18" s="1531"/>
      <c r="L18" s="1531"/>
      <c r="M18" s="1531"/>
      <c r="N18" s="1782"/>
      <c r="O18" s="1783"/>
      <c r="P18" s="1784"/>
      <c r="Q18" s="1546"/>
      <c r="R18" s="1547"/>
      <c r="S18" s="816"/>
      <c r="T18" s="963"/>
      <c r="U18" s="1248"/>
      <c r="V18" s="1006"/>
    </row>
    <row r="19" spans="2:22">
      <c r="B19" s="1005"/>
      <c r="C19" s="972"/>
      <c r="D19" s="1530"/>
      <c r="E19" s="1531"/>
      <c r="F19" s="1531"/>
      <c r="G19" s="1531"/>
      <c r="H19" s="1531"/>
      <c r="I19" s="1531"/>
      <c r="J19" s="1530"/>
      <c r="K19" s="1531"/>
      <c r="L19" s="1531"/>
      <c r="M19" s="1531"/>
      <c r="N19" s="1782"/>
      <c r="O19" s="1783"/>
      <c r="P19" s="1784"/>
      <c r="Q19" s="1546"/>
      <c r="R19" s="1547"/>
      <c r="S19" s="816"/>
      <c r="T19" s="963"/>
      <c r="U19" s="1248"/>
      <c r="V19" s="1006"/>
    </row>
    <row r="20" spans="2:22">
      <c r="B20" s="1005"/>
      <c r="C20" s="973"/>
      <c r="D20" s="1530"/>
      <c r="E20" s="1531"/>
      <c r="F20" s="1531"/>
      <c r="G20" s="1531"/>
      <c r="H20" s="1531"/>
      <c r="I20" s="1531"/>
      <c r="J20" s="1530"/>
      <c r="K20" s="1531"/>
      <c r="L20" s="1531"/>
      <c r="M20" s="1531"/>
      <c r="N20" s="1782"/>
      <c r="O20" s="1783"/>
      <c r="P20" s="1784"/>
      <c r="Q20" s="1551"/>
      <c r="R20" s="1552"/>
      <c r="S20" s="816"/>
      <c r="T20" s="963"/>
      <c r="U20" s="1248"/>
      <c r="V20" s="1006"/>
    </row>
    <row r="21" spans="2:22">
      <c r="B21" s="1005"/>
      <c r="C21" s="973"/>
      <c r="D21" s="1532"/>
      <c r="E21" s="1533"/>
      <c r="F21" s="1533"/>
      <c r="G21" s="1533"/>
      <c r="H21" s="1533"/>
      <c r="I21" s="1533"/>
      <c r="J21" s="1532"/>
      <c r="K21" s="1533"/>
      <c r="L21" s="1533"/>
      <c r="M21" s="1533"/>
      <c r="N21" s="1785"/>
      <c r="O21" s="1786"/>
      <c r="P21" s="1787"/>
      <c r="Q21" s="1553"/>
      <c r="R21" s="1554"/>
      <c r="S21" s="816"/>
      <c r="T21" s="963"/>
      <c r="U21" s="1248"/>
      <c r="V21" s="1006"/>
    </row>
    <row r="22" spans="2:22" ht="15" thickBot="1">
      <c r="B22" s="1007"/>
      <c r="C22" s="720" t="s">
        <v>555</v>
      </c>
      <c r="D22" s="415"/>
      <c r="E22" s="415"/>
      <c r="F22" s="415"/>
      <c r="G22" s="415"/>
      <c r="H22" s="415"/>
      <c r="I22" s="415"/>
      <c r="J22" s="415"/>
      <c r="K22" s="415"/>
      <c r="L22" s="415"/>
      <c r="M22" s="415"/>
      <c r="N22" s="415"/>
      <c r="O22" s="415"/>
      <c r="P22" s="415"/>
      <c r="Q22" s="415"/>
      <c r="R22" s="415"/>
      <c r="S22" s="415"/>
      <c r="T22" s="414"/>
      <c r="U22" s="1193"/>
      <c r="V22" s="1006"/>
    </row>
    <row r="23" spans="2:22" ht="15" thickBot="1">
      <c r="B23" s="1007"/>
      <c r="C23"/>
      <c r="D23" s="1788"/>
      <c r="E23" s="1788"/>
      <c r="F23" s="1788"/>
      <c r="G23" s="1788"/>
      <c r="H23" s="1788"/>
      <c r="I23" s="1788"/>
      <c r="J23" s="1788"/>
      <c r="K23" s="1788"/>
      <c r="L23" s="1249"/>
      <c r="M23"/>
      <c r="N23"/>
      <c r="O23"/>
      <c r="P23"/>
      <c r="Q23"/>
      <c r="R23"/>
      <c r="S23"/>
      <c r="T23"/>
      <c r="U23"/>
      <c r="V23" s="1250"/>
    </row>
    <row r="24" spans="2:22" ht="51" customHeight="1">
      <c r="B24" s="1007"/>
      <c r="C24" s="978" t="s">
        <v>548</v>
      </c>
      <c r="D24" s="1003" t="s">
        <v>419</v>
      </c>
      <c r="E24" s="1003" t="s">
        <v>441</v>
      </c>
      <c r="F24" s="1003" t="s">
        <v>440</v>
      </c>
      <c r="G24" s="1003" t="s">
        <v>442</v>
      </c>
      <c r="H24" s="1003" t="s">
        <v>443</v>
      </c>
      <c r="I24" s="1003" t="s">
        <v>444</v>
      </c>
      <c r="J24" s="1003" t="s">
        <v>445</v>
      </c>
      <c r="K24" s="1004" t="s">
        <v>446</v>
      </c>
      <c r="L24" s="967" t="s">
        <v>556</v>
      </c>
      <c r="M24" s="992" t="s">
        <v>557</v>
      </c>
      <c r="N24" s="614" t="s">
        <v>558</v>
      </c>
      <c r="O24" s="966" t="s">
        <v>559</v>
      </c>
      <c r="P24" s="1555" t="s">
        <v>556</v>
      </c>
      <c r="Q24" s="1556"/>
      <c r="R24"/>
      <c r="S24"/>
      <c r="T24"/>
      <c r="U24"/>
      <c r="V24" s="1250"/>
    </row>
    <row r="25" spans="2:22">
      <c r="B25" s="1007"/>
      <c r="C25" s="1048" t="str">
        <f>IF(C8="","",C8)</f>
        <v/>
      </c>
      <c r="D25" s="997"/>
      <c r="E25" s="998"/>
      <c r="F25" s="998"/>
      <c r="G25" s="998"/>
      <c r="H25" s="998"/>
      <c r="I25" s="998"/>
      <c r="J25" s="998"/>
      <c r="K25" s="999"/>
      <c r="L25" s="1002">
        <f>SUM(D25:K25)</f>
        <v>0</v>
      </c>
      <c r="M25" s="1000"/>
      <c r="N25" s="998"/>
      <c r="O25" s="1001"/>
      <c r="P25" s="1557">
        <f>SUM(M25:O25)</f>
        <v>0</v>
      </c>
      <c r="Q25" s="1558"/>
      <c r="R25"/>
      <c r="S25"/>
      <c r="T25"/>
      <c r="U25"/>
      <c r="V25" s="1250"/>
    </row>
    <row r="26" spans="2:22">
      <c r="B26" s="1007"/>
      <c r="C26" s="1049" t="str">
        <f t="shared" ref="C26:C38" si="0">IF(C9="","",C9)</f>
        <v/>
      </c>
      <c r="D26" s="979"/>
      <c r="E26" s="459"/>
      <c r="F26" s="459"/>
      <c r="G26" s="459"/>
      <c r="H26" s="459"/>
      <c r="I26" s="459"/>
      <c r="J26" s="459"/>
      <c r="K26" s="988"/>
      <c r="L26" s="968">
        <f t="shared" ref="L26:L38" si="1">SUM(D26:K26)</f>
        <v>0</v>
      </c>
      <c r="M26" s="993"/>
      <c r="N26" s="459"/>
      <c r="O26" s="980"/>
      <c r="P26" s="1535">
        <f t="shared" ref="P26:P37" si="2">SUM(M26:O26)</f>
        <v>0</v>
      </c>
      <c r="Q26" s="1536"/>
      <c r="R26"/>
      <c r="S26"/>
      <c r="T26"/>
      <c r="U26"/>
      <c r="V26" s="1250"/>
    </row>
    <row r="27" spans="2:22">
      <c r="B27" s="1007"/>
      <c r="C27" s="1049" t="str">
        <f t="shared" si="0"/>
        <v/>
      </c>
      <c r="D27" s="979"/>
      <c r="E27" s="459"/>
      <c r="F27" s="459"/>
      <c r="G27" s="459"/>
      <c r="H27" s="459"/>
      <c r="I27" s="459"/>
      <c r="J27" s="459"/>
      <c r="K27" s="988"/>
      <c r="L27" s="968">
        <f t="shared" si="1"/>
        <v>0</v>
      </c>
      <c r="M27" s="993"/>
      <c r="N27" s="459"/>
      <c r="O27" s="980"/>
      <c r="P27" s="1535">
        <f t="shared" si="2"/>
        <v>0</v>
      </c>
      <c r="Q27" s="1536"/>
      <c r="R27"/>
      <c r="S27"/>
      <c r="T27"/>
      <c r="U27"/>
      <c r="V27" s="1250"/>
    </row>
    <row r="28" spans="2:22">
      <c r="B28" s="1007"/>
      <c r="C28" s="1049" t="str">
        <f t="shared" si="0"/>
        <v/>
      </c>
      <c r="D28" s="979"/>
      <c r="E28" s="459"/>
      <c r="F28" s="459"/>
      <c r="G28" s="459"/>
      <c r="H28" s="459"/>
      <c r="I28" s="459"/>
      <c r="J28" s="459"/>
      <c r="K28" s="988"/>
      <c r="L28" s="968">
        <f t="shared" si="1"/>
        <v>0</v>
      </c>
      <c r="M28" s="993"/>
      <c r="N28" s="459"/>
      <c r="O28" s="980"/>
      <c r="P28" s="1535">
        <f t="shared" si="2"/>
        <v>0</v>
      </c>
      <c r="Q28" s="1536"/>
      <c r="R28"/>
      <c r="S28"/>
      <c r="T28"/>
      <c r="U28"/>
      <c r="V28" s="1250"/>
    </row>
    <row r="29" spans="2:22">
      <c r="B29" s="1007"/>
      <c r="C29" s="1049" t="str">
        <f t="shared" si="0"/>
        <v/>
      </c>
      <c r="D29" s="979"/>
      <c r="E29" s="459"/>
      <c r="F29" s="459"/>
      <c r="G29" s="459"/>
      <c r="H29" s="459"/>
      <c r="I29" s="459"/>
      <c r="J29" s="459"/>
      <c r="K29" s="988"/>
      <c r="L29" s="968">
        <f t="shared" si="1"/>
        <v>0</v>
      </c>
      <c r="M29" s="993"/>
      <c r="N29" s="459"/>
      <c r="O29" s="980"/>
      <c r="P29" s="1535">
        <f t="shared" si="2"/>
        <v>0</v>
      </c>
      <c r="Q29" s="1536"/>
      <c r="R29"/>
      <c r="S29"/>
      <c r="T29"/>
      <c r="U29"/>
      <c r="V29" s="1250"/>
    </row>
    <row r="30" spans="2:22">
      <c r="B30" s="1007"/>
      <c r="C30" s="1049" t="str">
        <f t="shared" si="0"/>
        <v/>
      </c>
      <c r="D30" s="979"/>
      <c r="E30" s="459"/>
      <c r="F30" s="459"/>
      <c r="G30" s="459"/>
      <c r="H30" s="459"/>
      <c r="I30" s="459"/>
      <c r="J30" s="459"/>
      <c r="K30" s="988"/>
      <c r="L30" s="969">
        <f t="shared" si="1"/>
        <v>0</v>
      </c>
      <c r="M30" s="993"/>
      <c r="N30" s="459"/>
      <c r="O30" s="980"/>
      <c r="P30" s="1537">
        <f t="shared" si="2"/>
        <v>0</v>
      </c>
      <c r="Q30" s="1538"/>
      <c r="R30"/>
      <c r="S30"/>
      <c r="T30"/>
      <c r="U30"/>
      <c r="V30" s="1250"/>
    </row>
    <row r="31" spans="2:22">
      <c r="B31" s="1007"/>
      <c r="C31" s="1050" t="str">
        <f t="shared" si="0"/>
        <v/>
      </c>
      <c r="D31" s="981"/>
      <c r="E31" s="982"/>
      <c r="F31" s="982"/>
      <c r="G31" s="982"/>
      <c r="H31" s="982"/>
      <c r="I31" s="982"/>
      <c r="J31" s="982"/>
      <c r="K31" s="989"/>
      <c r="L31" s="969">
        <f t="shared" si="1"/>
        <v>0</v>
      </c>
      <c r="M31" s="994"/>
      <c r="N31" s="982"/>
      <c r="O31" s="983"/>
      <c r="P31" s="1537">
        <f t="shared" si="2"/>
        <v>0</v>
      </c>
      <c r="Q31" s="1538"/>
      <c r="R31"/>
      <c r="S31"/>
      <c r="T31"/>
      <c r="U31"/>
      <c r="V31" s="1250"/>
    </row>
    <row r="32" spans="2:22">
      <c r="B32" s="1007"/>
      <c r="C32" s="1049" t="str">
        <f t="shared" si="0"/>
        <v/>
      </c>
      <c r="D32" s="979"/>
      <c r="E32" s="459"/>
      <c r="F32" s="459"/>
      <c r="G32" s="459"/>
      <c r="H32" s="459"/>
      <c r="I32" s="459"/>
      <c r="J32" s="459"/>
      <c r="K32" s="988"/>
      <c r="L32" s="968">
        <f t="shared" si="1"/>
        <v>0</v>
      </c>
      <c r="M32" s="993"/>
      <c r="N32" s="459"/>
      <c r="O32" s="980"/>
      <c r="P32" s="1535">
        <f t="shared" si="2"/>
        <v>0</v>
      </c>
      <c r="Q32" s="1536"/>
      <c r="R32"/>
      <c r="S32"/>
      <c r="T32"/>
      <c r="U32"/>
      <c r="V32" s="1250"/>
    </row>
    <row r="33" spans="2:22">
      <c r="B33" s="1007"/>
      <c r="C33" s="1049" t="str">
        <f t="shared" si="0"/>
        <v/>
      </c>
      <c r="D33" s="979"/>
      <c r="E33" s="459"/>
      <c r="F33" s="459"/>
      <c r="G33" s="459"/>
      <c r="H33" s="459"/>
      <c r="I33" s="459"/>
      <c r="J33" s="459"/>
      <c r="K33" s="988"/>
      <c r="L33" s="968">
        <f t="shared" si="1"/>
        <v>0</v>
      </c>
      <c r="M33" s="993"/>
      <c r="N33" s="459"/>
      <c r="O33" s="980"/>
      <c r="P33" s="1535">
        <f t="shared" si="2"/>
        <v>0</v>
      </c>
      <c r="Q33" s="1536"/>
      <c r="R33"/>
      <c r="S33"/>
      <c r="T33"/>
      <c r="U33"/>
      <c r="V33" s="1250"/>
    </row>
    <row r="34" spans="2:22">
      <c r="B34" s="1007"/>
      <c r="C34" s="1049" t="str">
        <f t="shared" si="0"/>
        <v/>
      </c>
      <c r="D34" s="979"/>
      <c r="E34" s="459"/>
      <c r="F34" s="459"/>
      <c r="G34" s="459"/>
      <c r="H34" s="459"/>
      <c r="I34" s="459"/>
      <c r="J34" s="459"/>
      <c r="K34" s="988"/>
      <c r="L34" s="968">
        <f t="shared" si="1"/>
        <v>0</v>
      </c>
      <c r="M34" s="993"/>
      <c r="N34" s="459"/>
      <c r="O34" s="980"/>
      <c r="P34" s="1535">
        <f t="shared" si="2"/>
        <v>0</v>
      </c>
      <c r="Q34" s="1536"/>
      <c r="R34"/>
      <c r="S34"/>
      <c r="T34"/>
      <c r="U34"/>
      <c r="V34" s="1250"/>
    </row>
    <row r="35" spans="2:22">
      <c r="B35" s="1007"/>
      <c r="C35" s="1049" t="str">
        <f t="shared" si="0"/>
        <v/>
      </c>
      <c r="D35" s="979"/>
      <c r="E35" s="459"/>
      <c r="F35" s="459"/>
      <c r="G35" s="459"/>
      <c r="H35" s="459"/>
      <c r="I35" s="459"/>
      <c r="J35" s="459"/>
      <c r="K35" s="988"/>
      <c r="L35" s="968">
        <f t="shared" si="1"/>
        <v>0</v>
      </c>
      <c r="M35" s="993"/>
      <c r="N35" s="459"/>
      <c r="O35" s="980"/>
      <c r="P35" s="1535">
        <f t="shared" si="2"/>
        <v>0</v>
      </c>
      <c r="Q35" s="1536"/>
      <c r="R35"/>
      <c r="S35"/>
      <c r="T35"/>
      <c r="U35"/>
      <c r="V35" s="1250"/>
    </row>
    <row r="36" spans="2:22">
      <c r="B36" s="1007"/>
      <c r="C36" s="1049" t="str">
        <f t="shared" si="0"/>
        <v/>
      </c>
      <c r="D36" s="979"/>
      <c r="E36" s="459"/>
      <c r="F36" s="459"/>
      <c r="G36" s="459"/>
      <c r="H36" s="459"/>
      <c r="I36" s="459"/>
      <c r="J36" s="459"/>
      <c r="K36" s="988"/>
      <c r="L36" s="968">
        <f t="shared" si="1"/>
        <v>0</v>
      </c>
      <c r="M36" s="993"/>
      <c r="N36" s="459"/>
      <c r="O36" s="980"/>
      <c r="P36" s="1535">
        <f t="shared" si="2"/>
        <v>0</v>
      </c>
      <c r="Q36" s="1536"/>
      <c r="R36"/>
      <c r="S36"/>
      <c r="T36"/>
      <c r="U36"/>
      <c r="V36" s="1250"/>
    </row>
    <row r="37" spans="2:22">
      <c r="B37" s="1007"/>
      <c r="C37" s="1050" t="str">
        <f t="shared" si="0"/>
        <v/>
      </c>
      <c r="D37" s="981"/>
      <c r="E37" s="982"/>
      <c r="F37" s="982"/>
      <c r="G37" s="982"/>
      <c r="H37" s="982"/>
      <c r="I37" s="982"/>
      <c r="J37" s="982"/>
      <c r="K37" s="989"/>
      <c r="L37" s="969">
        <f>SUM(D37:K37)</f>
        <v>0</v>
      </c>
      <c r="M37" s="994"/>
      <c r="N37" s="982"/>
      <c r="O37" s="983"/>
      <c r="P37" s="1537">
        <f t="shared" si="2"/>
        <v>0</v>
      </c>
      <c r="Q37" s="1538"/>
      <c r="R37"/>
      <c r="S37"/>
      <c r="T37"/>
      <c r="U37"/>
      <c r="V37" s="1250"/>
    </row>
    <row r="38" spans="2:22" ht="15" thickBot="1">
      <c r="B38" s="1007"/>
      <c r="C38" s="1051" t="str">
        <f t="shared" si="0"/>
        <v/>
      </c>
      <c r="D38" s="984"/>
      <c r="E38" s="985"/>
      <c r="F38" s="985"/>
      <c r="G38" s="985"/>
      <c r="H38" s="985"/>
      <c r="I38" s="985"/>
      <c r="J38" s="985"/>
      <c r="K38" s="990"/>
      <c r="L38" s="970">
        <f t="shared" si="1"/>
        <v>0</v>
      </c>
      <c r="M38" s="995"/>
      <c r="N38" s="986"/>
      <c r="O38" s="987"/>
      <c r="P38" s="1540">
        <f>SUM(M38:O38)</f>
        <v>0</v>
      </c>
      <c r="Q38" s="1541"/>
      <c r="R38"/>
      <c r="S38"/>
      <c r="T38"/>
      <c r="U38"/>
      <c r="V38" s="1250"/>
    </row>
    <row r="39" spans="2:22" ht="15.6" thickTop="1" thickBot="1">
      <c r="B39" s="1007"/>
      <c r="C39" s="971" t="s">
        <v>560</v>
      </c>
      <c r="D39" s="964">
        <f>SUM(D25:D38)</f>
        <v>0</v>
      </c>
      <c r="E39" s="965">
        <f t="shared" ref="E39:K39" si="3">SUM(E25:E38)</f>
        <v>0</v>
      </c>
      <c r="F39" s="965">
        <f t="shared" si="3"/>
        <v>0</v>
      </c>
      <c r="G39" s="965">
        <f t="shared" si="3"/>
        <v>0</v>
      </c>
      <c r="H39" s="965">
        <f t="shared" si="3"/>
        <v>0</v>
      </c>
      <c r="I39" s="965">
        <f t="shared" si="3"/>
        <v>0</v>
      </c>
      <c r="J39" s="965">
        <f t="shared" si="3"/>
        <v>0</v>
      </c>
      <c r="K39" s="991">
        <f t="shared" si="3"/>
        <v>0</v>
      </c>
      <c r="L39" s="254">
        <f>SUM(L25:L38)</f>
        <v>0</v>
      </c>
      <c r="M39" s="996">
        <f>SUM(M25:M38)</f>
        <v>0</v>
      </c>
      <c r="N39" s="252">
        <f>SUM(N25:N38)</f>
        <v>0</v>
      </c>
      <c r="O39" s="253">
        <f>SUM(O25:O38)</f>
        <v>0</v>
      </c>
      <c r="P39" s="1542">
        <f>SUM(P25:Q38)</f>
        <v>0</v>
      </c>
      <c r="Q39" s="1543"/>
      <c r="R39"/>
      <c r="S39"/>
      <c r="T39"/>
      <c r="U39"/>
      <c r="V39" s="1250"/>
    </row>
    <row r="40" spans="2:22" ht="15" customHeight="1">
      <c r="B40" s="1007"/>
      <c r="C40"/>
      <c r="D40" s="1539" t="str">
        <f>IF(AND('8A'!L63&lt;&gt;0,'2A'!L43&lt;&gt;0),Messages!B13,"")</f>
        <v/>
      </c>
      <c r="E40" s="1539"/>
      <c r="F40" s="1539"/>
      <c r="G40" s="1539"/>
      <c r="H40" s="1539"/>
      <c r="I40" s="1539"/>
      <c r="J40" s="1539"/>
      <c r="K40" s="1539"/>
      <c r="N40" s="1534" t="str">
        <f>IF(P39&lt;&gt;'1'!F47,Messages!B14,"")</f>
        <v/>
      </c>
      <c r="O40" s="1534"/>
      <c r="P40" s="1534"/>
      <c r="Q40" s="1534"/>
      <c r="S40"/>
      <c r="T40"/>
      <c r="U40"/>
      <c r="V40" s="1250"/>
    </row>
    <row r="41" spans="2:22" ht="15" thickBot="1">
      <c r="B41" s="1789"/>
      <c r="C41" s="1765"/>
      <c r="D41" s="1790"/>
      <c r="E41" s="1790"/>
      <c r="F41" s="1790"/>
      <c r="G41" s="1790"/>
      <c r="H41" s="1790"/>
      <c r="I41" s="1790"/>
      <c r="J41" s="1790"/>
      <c r="K41" s="1790"/>
      <c r="L41" s="1765"/>
      <c r="M41" s="1765"/>
      <c r="N41" s="1791"/>
      <c r="O41" s="1791"/>
      <c r="P41" s="1791"/>
      <c r="Q41" s="1791"/>
      <c r="R41" s="1765"/>
      <c r="S41" s="1765"/>
      <c r="T41" s="1765"/>
      <c r="U41" s="1765"/>
      <c r="V41" s="1008"/>
    </row>
    <row r="42" spans="2:22">
      <c r="J42" s="797"/>
      <c r="K42" s="797"/>
      <c r="L42" s="797"/>
      <c r="M42" s="797"/>
    </row>
    <row r="43" spans="2:22" ht="15" customHeight="1">
      <c r="D43" s="1484" t="b">
        <f>EXACT(D39,'8A'!D63)</f>
        <v>1</v>
      </c>
      <c r="E43" s="1484" t="b">
        <f>EXACT(E39,'8A'!E63)</f>
        <v>1</v>
      </c>
      <c r="F43" s="1484" t="b">
        <f>EXACT(F39,'8A'!F63)</f>
        <v>1</v>
      </c>
      <c r="G43" s="1484" t="b">
        <f>EXACT(G39,'8A'!G63)</f>
        <v>1</v>
      </c>
      <c r="H43" s="1484" t="b">
        <f>EXACT(H39,'8A'!H63)</f>
        <v>1</v>
      </c>
      <c r="I43" s="1484" t="b">
        <f>EXACT(I39,'8A'!I63)</f>
        <v>1</v>
      </c>
      <c r="J43" s="1484" t="b">
        <f>EXACT(J39,'8A'!J63)</f>
        <v>1</v>
      </c>
      <c r="K43" s="1484" t="b">
        <f>EXACT(K39,'8A'!K63)</f>
        <v>1</v>
      </c>
      <c r="L43" s="1484">
        <f>(COUNTIF(D43:K43,FALSE))</f>
        <v>0</v>
      </c>
      <c r="M43"/>
      <c r="N43"/>
      <c r="O43"/>
    </row>
    <row r="44" spans="2:22">
      <c r="D44"/>
      <c r="E44"/>
      <c r="F44"/>
      <c r="G44"/>
      <c r="H44"/>
      <c r="I44"/>
      <c r="J44"/>
      <c r="K44"/>
      <c r="L44"/>
      <c r="M44"/>
      <c r="N44"/>
      <c r="O44"/>
    </row>
    <row r="45" spans="2:22">
      <c r="D45"/>
      <c r="E45"/>
      <c r="F45"/>
      <c r="G45"/>
      <c r="H45"/>
      <c r="I45"/>
      <c r="J45"/>
      <c r="K45"/>
      <c r="L45"/>
      <c r="M45"/>
      <c r="N45"/>
      <c r="O45"/>
    </row>
    <row r="46" spans="2:22">
      <c r="D46"/>
      <c r="E46"/>
      <c r="F46"/>
      <c r="G46"/>
      <c r="H46"/>
      <c r="I46"/>
      <c r="J46"/>
      <c r="K46"/>
      <c r="L46"/>
      <c r="M46"/>
      <c r="N46"/>
      <c r="O46"/>
    </row>
  </sheetData>
  <sheetProtection algorithmName="SHA-512" hashValue="7eWSw0H/9Z3D0cfSpgO+ZxvaTD1/rKd7JqDRQ1+Sx53bU7K1dVFw3krOTBQnS/yXFSF1V1KKz1Ispjtdn+T51A==" saltValue="q7ym8CpMU4hAwqzcP9FMfQ==" spinCount="100000" sheet="1" formatCells="0" formatColumns="0" formatRows="0"/>
  <mergeCells count="80">
    <mergeCell ref="C3:T3"/>
    <mergeCell ref="C5:P5"/>
    <mergeCell ref="P31:Q31"/>
    <mergeCell ref="P32:Q32"/>
    <mergeCell ref="P33:Q33"/>
    <mergeCell ref="Q20:R20"/>
    <mergeCell ref="Q21:R21"/>
    <mergeCell ref="P24:Q24"/>
    <mergeCell ref="P25:Q25"/>
    <mergeCell ref="N20:P20"/>
    <mergeCell ref="N21:P21"/>
    <mergeCell ref="Q7:R7"/>
    <mergeCell ref="Q8:R8"/>
    <mergeCell ref="Q9:R9"/>
    <mergeCell ref="Q10:R10"/>
    <mergeCell ref="Q11:R11"/>
    <mergeCell ref="Q12:R12"/>
    <mergeCell ref="Q13:R13"/>
    <mergeCell ref="Q14:R14"/>
    <mergeCell ref="Q15:R15"/>
    <mergeCell ref="Q16:R16"/>
    <mergeCell ref="Q17:R17"/>
    <mergeCell ref="Q18:R18"/>
    <mergeCell ref="Q19:R19"/>
    <mergeCell ref="N7:P7"/>
    <mergeCell ref="N8:P8"/>
    <mergeCell ref="N9:P9"/>
    <mergeCell ref="N10:P10"/>
    <mergeCell ref="N11:P11"/>
    <mergeCell ref="N12:P12"/>
    <mergeCell ref="N13:P13"/>
    <mergeCell ref="N14:P14"/>
    <mergeCell ref="N15:P15"/>
    <mergeCell ref="N16:P16"/>
    <mergeCell ref="N17:P17"/>
    <mergeCell ref="N18:P18"/>
    <mergeCell ref="N19:P19"/>
    <mergeCell ref="D19:I19"/>
    <mergeCell ref="D20:I20"/>
    <mergeCell ref="D21:I21"/>
    <mergeCell ref="D7:I7"/>
    <mergeCell ref="D10:I10"/>
    <mergeCell ref="D11:I11"/>
    <mergeCell ref="D12:I12"/>
    <mergeCell ref="D13:I13"/>
    <mergeCell ref="D14:I14"/>
    <mergeCell ref="D15:I15"/>
    <mergeCell ref="D16:I16"/>
    <mergeCell ref="D17:I17"/>
    <mergeCell ref="D18:I18"/>
    <mergeCell ref="D8:I8"/>
    <mergeCell ref="D9:I9"/>
    <mergeCell ref="J20:M20"/>
    <mergeCell ref="J21:M21"/>
    <mergeCell ref="N40:Q41"/>
    <mergeCell ref="P34:Q34"/>
    <mergeCell ref="P35:Q35"/>
    <mergeCell ref="P26:Q26"/>
    <mergeCell ref="P27:Q27"/>
    <mergeCell ref="P28:Q28"/>
    <mergeCell ref="P29:Q29"/>
    <mergeCell ref="P30:Q30"/>
    <mergeCell ref="D40:K41"/>
    <mergeCell ref="P36:Q36"/>
    <mergeCell ref="P37:Q37"/>
    <mergeCell ref="P38:Q38"/>
    <mergeCell ref="P39:Q39"/>
    <mergeCell ref="J7:M7"/>
    <mergeCell ref="J10:M10"/>
    <mergeCell ref="J11:M11"/>
    <mergeCell ref="J18:M18"/>
    <mergeCell ref="J19:M19"/>
    <mergeCell ref="J8:M8"/>
    <mergeCell ref="J9:M9"/>
    <mergeCell ref="J17:M17"/>
    <mergeCell ref="J12:M12"/>
    <mergeCell ref="J13:M13"/>
    <mergeCell ref="J14:M14"/>
    <mergeCell ref="J15:M15"/>
    <mergeCell ref="J16:M16"/>
  </mergeCells>
  <conditionalFormatting sqref="D40">
    <cfRule type="containsText" dxfId="106" priority="1" operator="containsText" text="warning">
      <formula>NOT(ISERROR(SEARCH("warning",D40)))</formula>
    </cfRule>
  </conditionalFormatting>
  <conditionalFormatting sqref="N40">
    <cfRule type="containsText" dxfId="105" priority="4" operator="containsText" text="warning">
      <formula>NOT(ISERROR(SEARCH("warning",N40)))</formula>
    </cfRule>
  </conditionalFormatting>
  <dataValidations count="2">
    <dataValidation type="list" allowBlank="1" showInputMessage="1" showErrorMessage="1" sqref="N8:N21" xr:uid="{00000000-0002-0000-0A00-000000000000}">
      <formula1>Building_Type</formula1>
    </dataValidation>
    <dataValidation type="list" allowBlank="1" showInputMessage="1" showErrorMessage="1" sqref="Q8:Q21" xr:uid="{00000000-0002-0000-0A00-000001000000}">
      <formula1>Activity_Type</formula1>
    </dataValidation>
  </dataValidations>
  <pageMargins left="0.7" right="0.7" top="0.75" bottom="0.75" header="0.3" footer="0.3"/>
  <pageSetup scale="73" orientation="landscape" r:id="rId1"/>
  <headerFooter>
    <oddFooter>&amp;LForm 2A
Building Information&amp;CCFA Forms</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pageSetUpPr fitToPage="1"/>
  </sheetPr>
  <dimension ref="B1:U25"/>
  <sheetViews>
    <sheetView showGridLines="0" zoomScaleNormal="100" workbookViewId="0">
      <selection activeCell="F33" sqref="F33"/>
    </sheetView>
  </sheetViews>
  <sheetFormatPr defaultColWidth="9.140625" defaultRowHeight="14.45"/>
  <cols>
    <col min="1" max="2" width="1.7109375" style="248" customWidth="1"/>
    <col min="3" max="11" width="11" style="248" customWidth="1"/>
    <col min="12" max="12" width="1.140625" style="248" customWidth="1"/>
    <col min="13" max="15" width="12" style="248" customWidth="1"/>
    <col min="16" max="17" width="1.7109375" style="248" customWidth="1"/>
    <col min="18" max="16384" width="9.140625" style="248"/>
  </cols>
  <sheetData>
    <row r="1" spans="2:21" ht="9" customHeight="1" thickBot="1"/>
    <row r="2" spans="2:21" ht="9" customHeight="1">
      <c r="B2" s="114"/>
      <c r="C2" s="256"/>
      <c r="D2" s="256"/>
      <c r="E2" s="256"/>
      <c r="F2" s="256"/>
      <c r="G2" s="256"/>
      <c r="H2" s="256"/>
      <c r="I2" s="256"/>
      <c r="J2" s="256"/>
      <c r="K2" s="256"/>
      <c r="L2" s="256"/>
      <c r="M2" s="256"/>
      <c r="N2" s="256"/>
      <c r="O2" s="256"/>
      <c r="P2" s="257"/>
    </row>
    <row r="3" spans="2:21" ht="18">
      <c r="B3" s="4"/>
      <c r="C3" s="1565" t="s">
        <v>561</v>
      </c>
      <c r="D3" s="1565"/>
      <c r="E3" s="1565"/>
      <c r="F3" s="1565"/>
      <c r="G3" s="1565"/>
      <c r="H3" s="1565"/>
      <c r="I3" s="1565"/>
      <c r="J3" s="1565"/>
      <c r="K3" s="1565"/>
      <c r="L3" s="1565"/>
      <c r="M3" s="1565"/>
      <c r="N3" s="1565"/>
      <c r="O3" s="1565"/>
      <c r="P3" s="3"/>
    </row>
    <row r="4" spans="2:21" ht="15" customHeight="1">
      <c r="B4" s="4"/>
      <c r="C4" s="1"/>
      <c r="D4" s="1"/>
      <c r="E4" s="1"/>
      <c r="F4" s="1"/>
      <c r="G4" s="1"/>
      <c r="H4" s="1"/>
      <c r="I4" s="1"/>
      <c r="J4" s="1"/>
      <c r="K4" s="1"/>
      <c r="L4" s="1"/>
      <c r="M4" s="1"/>
      <c r="N4" s="1"/>
      <c r="O4" s="1"/>
      <c r="P4" s="3"/>
    </row>
    <row r="5" spans="2:21" ht="15" thickBot="1">
      <c r="B5" s="93"/>
      <c r="C5" s="1778" t="str">
        <f>IF('1'!G5="",Messages!B3,(CONCATENATE("Project Name: ",'1'!G5)))</f>
        <v>Enter Project Name on Form 1</v>
      </c>
      <c r="D5" s="1778"/>
      <c r="E5" s="1778"/>
      <c r="F5" s="1778"/>
      <c r="G5" s="1778"/>
      <c r="H5" s="1778"/>
      <c r="I5" s="1778"/>
      <c r="J5" s="1778"/>
      <c r="K5" s="1778"/>
      <c r="L5" s="17"/>
      <c r="M5" s="94"/>
      <c r="N5" s="94"/>
      <c r="O5" s="94"/>
      <c r="P5" s="95"/>
    </row>
    <row r="6" spans="2:21" ht="15" thickBot="1">
      <c r="B6" s="93"/>
      <c r="C6" s="258"/>
      <c r="D6" s="258"/>
      <c r="E6" s="258"/>
      <c r="F6" s="258"/>
      <c r="G6" s="258"/>
      <c r="H6" s="258"/>
      <c r="I6" s="258"/>
      <c r="J6" s="258"/>
      <c r="K6" s="258"/>
      <c r="L6" s="258"/>
      <c r="M6" s="94"/>
      <c r="N6" s="94"/>
      <c r="O6" s="94"/>
      <c r="P6" s="95"/>
    </row>
    <row r="7" spans="2:21" ht="16.149999999999999" thickBot="1">
      <c r="B7" s="93"/>
      <c r="C7" s="258"/>
      <c r="D7" s="1792" t="s">
        <v>562</v>
      </c>
      <c r="E7" s="1793"/>
      <c r="F7" s="1793"/>
      <c r="G7" s="1793"/>
      <c r="H7" s="1793"/>
      <c r="I7" s="1793"/>
      <c r="J7" s="1793"/>
      <c r="K7" s="1794"/>
      <c r="L7" s="1795"/>
      <c r="M7" s="1796" t="s">
        <v>563</v>
      </c>
      <c r="N7" s="1797"/>
      <c r="O7" s="630" t="s">
        <v>564</v>
      </c>
      <c r="P7" s="631"/>
    </row>
    <row r="8" spans="2:21" ht="39" customHeight="1" thickBot="1">
      <c r="B8" s="722"/>
      <c r="C8" s="701"/>
      <c r="D8" s="1566" t="s">
        <v>565</v>
      </c>
      <c r="E8" s="1798" t="s">
        <v>566</v>
      </c>
      <c r="F8" s="1798" t="s">
        <v>567</v>
      </c>
      <c r="G8" s="1798" t="s">
        <v>558</v>
      </c>
      <c r="H8" s="1798" t="s">
        <v>568</v>
      </c>
      <c r="I8" s="1798" t="s">
        <v>569</v>
      </c>
      <c r="J8" s="1798" t="s">
        <v>570</v>
      </c>
      <c r="K8" s="1799" t="s">
        <v>571</v>
      </c>
      <c r="L8" s="1800"/>
      <c r="M8" s="1798" t="s">
        <v>572</v>
      </c>
      <c r="N8" s="1568" t="s">
        <v>573</v>
      </c>
      <c r="O8" s="1801" t="s">
        <v>574</v>
      </c>
      <c r="P8" s="723"/>
    </row>
    <row r="9" spans="2:21" ht="15" thickBot="1">
      <c r="B9" s="722"/>
      <c r="C9" s="724" t="s">
        <v>575</v>
      </c>
      <c r="D9" s="1567"/>
      <c r="E9" s="1563"/>
      <c r="F9" s="1563"/>
      <c r="G9" s="1563"/>
      <c r="H9" s="1563"/>
      <c r="I9" s="1563"/>
      <c r="J9" s="1563"/>
      <c r="K9" s="1571"/>
      <c r="L9" s="1572"/>
      <c r="M9" s="1563"/>
      <c r="N9" s="1569"/>
      <c r="O9" s="1570"/>
      <c r="P9" s="723"/>
    </row>
    <row r="10" spans="2:21">
      <c r="B10" s="4"/>
      <c r="C10" s="865">
        <f>'2A'!C8</f>
        <v>0</v>
      </c>
      <c r="D10" s="461"/>
      <c r="E10" s="927"/>
      <c r="F10" s="928"/>
      <c r="G10" s="928"/>
      <c r="H10" s="928"/>
      <c r="I10" s="928"/>
      <c r="J10" s="465"/>
      <c r="K10" s="462">
        <f>SUM(E10:J10)</f>
        <v>0</v>
      </c>
      <c r="L10" s="463"/>
      <c r="M10" s="464"/>
      <c r="N10" s="465"/>
      <c r="O10" s="616">
        <f>K10+N10</f>
        <v>0</v>
      </c>
      <c r="P10" s="3"/>
      <c r="R10" s="1564" t="str">
        <f>IF(AND('2A'!M39&lt;&gt;0,'2B'!E24=0),Messages!B17,"")</f>
        <v/>
      </c>
      <c r="S10" s="1564"/>
      <c r="T10" s="1564"/>
      <c r="U10" s="1564"/>
    </row>
    <row r="11" spans="2:21">
      <c r="B11" s="4"/>
      <c r="C11" s="866">
        <f>'2A'!C9</f>
        <v>0</v>
      </c>
      <c r="D11" s="466"/>
      <c r="E11" s="467"/>
      <c r="F11" s="468"/>
      <c r="G11" s="468"/>
      <c r="H11" s="468"/>
      <c r="I11" s="468"/>
      <c r="J11" s="469"/>
      <c r="K11" s="470">
        <f t="shared" ref="K11:K23" si="0">SUM(E11:J11)</f>
        <v>0</v>
      </c>
      <c r="L11" s="471"/>
      <c r="M11" s="472"/>
      <c r="N11" s="473"/>
      <c r="O11" s="617">
        <f t="shared" ref="O11:O23" si="1">K11+N11</f>
        <v>0</v>
      </c>
      <c r="P11" s="3"/>
      <c r="R11" s="1564"/>
      <c r="S11" s="1564"/>
      <c r="T11" s="1564"/>
      <c r="U11" s="1564"/>
    </row>
    <row r="12" spans="2:21">
      <c r="B12" s="4"/>
      <c r="C12" s="866">
        <f>'2A'!C10</f>
        <v>0</v>
      </c>
      <c r="D12" s="466"/>
      <c r="E12" s="467"/>
      <c r="F12" s="468"/>
      <c r="G12" s="468"/>
      <c r="H12" s="468"/>
      <c r="I12" s="468"/>
      <c r="J12" s="469"/>
      <c r="K12" s="470">
        <f t="shared" si="0"/>
        <v>0</v>
      </c>
      <c r="L12" s="471"/>
      <c r="M12" s="472"/>
      <c r="N12" s="473"/>
      <c r="O12" s="617">
        <f t="shared" si="1"/>
        <v>0</v>
      </c>
      <c r="P12" s="3"/>
      <c r="R12" s="1251"/>
      <c r="S12" s="1251"/>
      <c r="T12" s="1251"/>
      <c r="U12" s="1251"/>
    </row>
    <row r="13" spans="2:21">
      <c r="B13" s="4"/>
      <c r="C13" s="866">
        <f>'2A'!C11</f>
        <v>0</v>
      </c>
      <c r="D13" s="474"/>
      <c r="E13" s="475"/>
      <c r="F13" s="476"/>
      <c r="G13" s="476"/>
      <c r="H13" s="476"/>
      <c r="I13" s="476"/>
      <c r="J13" s="473"/>
      <c r="K13" s="470">
        <f t="shared" si="0"/>
        <v>0</v>
      </c>
      <c r="L13" s="471"/>
      <c r="M13" s="472"/>
      <c r="N13" s="473"/>
      <c r="O13" s="617">
        <f t="shared" si="1"/>
        <v>0</v>
      </c>
      <c r="P13" s="3"/>
      <c r="R13" s="1564" t="str">
        <f>IF(AND('2A'!O39&lt;&gt;0,'2B'!F24=0),Messages!B18,"")</f>
        <v/>
      </c>
      <c r="S13" s="1564"/>
      <c r="T13" s="1564"/>
      <c r="U13" s="1564"/>
    </row>
    <row r="14" spans="2:21">
      <c r="B14" s="4"/>
      <c r="C14" s="866">
        <f>'2A'!C12</f>
        <v>0</v>
      </c>
      <c r="D14" s="466"/>
      <c r="E14" s="467"/>
      <c r="F14" s="468"/>
      <c r="G14" s="468"/>
      <c r="H14" s="468"/>
      <c r="I14" s="468"/>
      <c r="J14" s="469"/>
      <c r="K14" s="470">
        <f t="shared" si="0"/>
        <v>0</v>
      </c>
      <c r="L14" s="471"/>
      <c r="M14" s="472"/>
      <c r="N14" s="473"/>
      <c r="O14" s="617">
        <f t="shared" si="1"/>
        <v>0</v>
      </c>
      <c r="P14" s="3"/>
      <c r="R14" s="1564"/>
      <c r="S14" s="1564"/>
      <c r="T14" s="1564"/>
      <c r="U14" s="1564"/>
    </row>
    <row r="15" spans="2:21">
      <c r="B15" s="4"/>
      <c r="C15" s="866">
        <f>'2A'!C13</f>
        <v>0</v>
      </c>
      <c r="D15" s="474"/>
      <c r="E15" s="475"/>
      <c r="F15" s="476"/>
      <c r="G15" s="476"/>
      <c r="H15" s="476"/>
      <c r="I15" s="476"/>
      <c r="J15" s="473"/>
      <c r="K15" s="470">
        <f t="shared" si="0"/>
        <v>0</v>
      </c>
      <c r="L15" s="471"/>
      <c r="M15" s="472"/>
      <c r="N15" s="473"/>
      <c r="O15" s="617">
        <f t="shared" si="1"/>
        <v>0</v>
      </c>
      <c r="P15" s="3"/>
      <c r="R15" s="1251"/>
      <c r="S15" s="1251"/>
      <c r="T15" s="1251"/>
      <c r="U15" s="1251"/>
    </row>
    <row r="16" spans="2:21">
      <c r="B16" s="4"/>
      <c r="C16" s="867">
        <f>'2A'!C14</f>
        <v>0</v>
      </c>
      <c r="D16" s="466"/>
      <c r="E16" s="467"/>
      <c r="F16" s="468"/>
      <c r="G16" s="468"/>
      <c r="H16" s="468"/>
      <c r="I16" s="468"/>
      <c r="J16" s="469"/>
      <c r="K16" s="470">
        <f t="shared" si="0"/>
        <v>0</v>
      </c>
      <c r="L16" s="471"/>
      <c r="M16" s="472"/>
      <c r="N16" s="473"/>
      <c r="O16" s="617">
        <f t="shared" si="1"/>
        <v>0</v>
      </c>
      <c r="P16" s="3"/>
      <c r="R16" s="1564" t="str">
        <f>IF(AND('2A'!N39&lt;&gt;0,'2B'!G24=0),Messages!B19,"")</f>
        <v/>
      </c>
      <c r="S16" s="1564"/>
      <c r="T16" s="1564"/>
      <c r="U16" s="1564"/>
    </row>
    <row r="17" spans="2:21">
      <c r="B17" s="4"/>
      <c r="C17" s="866">
        <f>'2A'!C15</f>
        <v>0</v>
      </c>
      <c r="D17" s="474"/>
      <c r="E17" s="475"/>
      <c r="F17" s="476"/>
      <c r="G17" s="476"/>
      <c r="H17" s="476"/>
      <c r="I17" s="476"/>
      <c r="J17" s="473"/>
      <c r="K17" s="470">
        <f t="shared" si="0"/>
        <v>0</v>
      </c>
      <c r="L17" s="471"/>
      <c r="M17" s="472"/>
      <c r="N17" s="473"/>
      <c r="O17" s="617">
        <f t="shared" si="1"/>
        <v>0</v>
      </c>
      <c r="P17" s="3"/>
      <c r="R17" s="1564"/>
      <c r="S17" s="1564"/>
      <c r="T17" s="1564"/>
      <c r="U17" s="1564"/>
    </row>
    <row r="18" spans="2:21">
      <c r="B18" s="4"/>
      <c r="C18" s="866">
        <f>'2A'!C16</f>
        <v>0</v>
      </c>
      <c r="D18" s="466"/>
      <c r="E18" s="467"/>
      <c r="F18" s="468"/>
      <c r="G18" s="468"/>
      <c r="H18" s="468"/>
      <c r="I18" s="468"/>
      <c r="J18" s="469"/>
      <c r="K18" s="470">
        <f t="shared" si="0"/>
        <v>0</v>
      </c>
      <c r="L18" s="471"/>
      <c r="M18" s="472"/>
      <c r="N18" s="473"/>
      <c r="O18" s="617">
        <f t="shared" si="1"/>
        <v>0</v>
      </c>
      <c r="P18" s="3"/>
    </row>
    <row r="19" spans="2:21">
      <c r="B19" s="4"/>
      <c r="C19" s="866">
        <f>'2A'!C17</f>
        <v>0</v>
      </c>
      <c r="D19" s="474"/>
      <c r="E19" s="475"/>
      <c r="F19" s="476"/>
      <c r="G19" s="476"/>
      <c r="H19" s="476"/>
      <c r="I19" s="476"/>
      <c r="J19" s="473"/>
      <c r="K19" s="470">
        <f t="shared" si="0"/>
        <v>0</v>
      </c>
      <c r="L19" s="471"/>
      <c r="M19" s="472"/>
      <c r="N19" s="473"/>
      <c r="O19" s="617">
        <f t="shared" si="1"/>
        <v>0</v>
      </c>
      <c r="P19" s="3"/>
    </row>
    <row r="20" spans="2:21">
      <c r="B20" s="4"/>
      <c r="C20" s="866">
        <f>'2A'!C18</f>
        <v>0</v>
      </c>
      <c r="D20" s="466"/>
      <c r="E20" s="467"/>
      <c r="F20" s="468"/>
      <c r="G20" s="468"/>
      <c r="H20" s="468"/>
      <c r="I20" s="468"/>
      <c r="J20" s="469"/>
      <c r="K20" s="470">
        <f t="shared" si="0"/>
        <v>0</v>
      </c>
      <c r="L20" s="471"/>
      <c r="M20" s="472"/>
      <c r="N20" s="473"/>
      <c r="O20" s="617">
        <f t="shared" si="1"/>
        <v>0</v>
      </c>
      <c r="P20" s="3"/>
    </row>
    <row r="21" spans="2:21">
      <c r="B21" s="4"/>
      <c r="C21" s="866">
        <f>'2A'!C19</f>
        <v>0</v>
      </c>
      <c r="D21" s="474"/>
      <c r="E21" s="475"/>
      <c r="F21" s="476"/>
      <c r="G21" s="476"/>
      <c r="H21" s="476"/>
      <c r="I21" s="476"/>
      <c r="J21" s="473"/>
      <c r="K21" s="470">
        <f t="shared" si="0"/>
        <v>0</v>
      </c>
      <c r="L21" s="471"/>
      <c r="M21" s="472"/>
      <c r="N21" s="473"/>
      <c r="O21" s="617">
        <f t="shared" si="1"/>
        <v>0</v>
      </c>
      <c r="P21" s="3"/>
    </row>
    <row r="22" spans="2:21">
      <c r="B22" s="4"/>
      <c r="C22" s="867">
        <f>'2A'!C20</f>
        <v>0</v>
      </c>
      <c r="D22" s="466"/>
      <c r="E22" s="467"/>
      <c r="F22" s="468"/>
      <c r="G22" s="468"/>
      <c r="H22" s="468"/>
      <c r="I22" s="468"/>
      <c r="J22" s="469"/>
      <c r="K22" s="470">
        <f t="shared" si="0"/>
        <v>0</v>
      </c>
      <c r="L22" s="471"/>
      <c r="M22" s="472"/>
      <c r="N22" s="473"/>
      <c r="O22" s="617">
        <f t="shared" si="1"/>
        <v>0</v>
      </c>
      <c r="P22" s="3"/>
    </row>
    <row r="23" spans="2:21" ht="15" thickBot="1">
      <c r="B23" s="4"/>
      <c r="C23" s="868">
        <f>'2A'!C21</f>
        <v>0</v>
      </c>
      <c r="D23" s="478"/>
      <c r="E23" s="479"/>
      <c r="F23" s="480"/>
      <c r="G23" s="480"/>
      <c r="H23" s="480"/>
      <c r="I23" s="480"/>
      <c r="J23" s="481"/>
      <c r="K23" s="482">
        <f t="shared" si="0"/>
        <v>0</v>
      </c>
      <c r="L23" s="477"/>
      <c r="M23" s="483"/>
      <c r="N23" s="484"/>
      <c r="O23" s="618">
        <f t="shared" si="1"/>
        <v>0</v>
      </c>
      <c r="P23" s="3"/>
    </row>
    <row r="24" spans="2:21" ht="15.6" thickTop="1" thickBot="1">
      <c r="B24" s="4"/>
      <c r="C24" s="259" t="s">
        <v>576</v>
      </c>
      <c r="D24" s="1802"/>
      <c r="E24" s="485">
        <f t="shared" ref="E24:K24" si="2">SUM(E10:E23)</f>
        <v>0</v>
      </c>
      <c r="F24" s="486">
        <f t="shared" si="2"/>
        <v>0</v>
      </c>
      <c r="G24" s="486">
        <f t="shared" si="2"/>
        <v>0</v>
      </c>
      <c r="H24" s="486">
        <f t="shared" si="2"/>
        <v>0</v>
      </c>
      <c r="I24" s="486">
        <f t="shared" si="2"/>
        <v>0</v>
      </c>
      <c r="J24" s="487">
        <f t="shared" si="2"/>
        <v>0</v>
      </c>
      <c r="K24" s="1803">
        <f t="shared" si="2"/>
        <v>0</v>
      </c>
      <c r="L24" s="1804"/>
      <c r="M24" s="1802"/>
      <c r="N24" s="1805">
        <f>SUM(N10:N23)</f>
        <v>0</v>
      </c>
      <c r="O24" s="398">
        <f>SUM(O10:O23)</f>
        <v>0</v>
      </c>
      <c r="P24" s="3"/>
    </row>
    <row r="25" spans="2:21" ht="15" thickBot="1">
      <c r="B25" s="725"/>
      <c r="C25" s="6"/>
      <c r="D25" s="6"/>
      <c r="E25" s="6"/>
      <c r="F25" s="6"/>
      <c r="G25" s="6"/>
      <c r="H25" s="6"/>
      <c r="I25" s="6"/>
      <c r="J25" s="6"/>
      <c r="K25" s="6"/>
      <c r="L25" s="6"/>
      <c r="M25" s="6"/>
      <c r="N25" s="6"/>
      <c r="O25" s="6"/>
      <c r="P25" s="726"/>
    </row>
  </sheetData>
  <sheetProtection algorithmName="SHA-512" hashValue="mdQ2SOAdfaOLZ+X1ULDBxZS3qHzs2pyMjnj5GSZOS8MB44hE1LxwPxlwr3qxrJB8Nc08akV1/MracuYXp9MDtQ==" saltValue="p6kQcFhnLReQpAPpOOJa0g==" spinCount="100000" sheet="1" formatCells="0" formatColumns="0" formatRows="0"/>
  <mergeCells count="19">
    <mergeCell ref="J8:J9"/>
    <mergeCell ref="K8:K9"/>
    <mergeCell ref="L8:L9"/>
    <mergeCell ref="M8:M9"/>
    <mergeCell ref="R10:U11"/>
    <mergeCell ref="R13:U14"/>
    <mergeCell ref="R16:U17"/>
    <mergeCell ref="C3:O3"/>
    <mergeCell ref="M7:N7"/>
    <mergeCell ref="C5:K5"/>
    <mergeCell ref="D7:K7"/>
    <mergeCell ref="D8:D9"/>
    <mergeCell ref="E8:E9"/>
    <mergeCell ref="F8:F9"/>
    <mergeCell ref="G8:G9"/>
    <mergeCell ref="H8:H9"/>
    <mergeCell ref="N8:N9"/>
    <mergeCell ref="O8:O9"/>
    <mergeCell ref="I8:I9"/>
  </mergeCells>
  <conditionalFormatting sqref="E10:E23">
    <cfRule type="expression" dxfId="104" priority="32">
      <formula>$R$10&lt;&gt;""</formula>
    </cfRule>
  </conditionalFormatting>
  <conditionalFormatting sqref="F10:F23">
    <cfRule type="expression" dxfId="103" priority="36">
      <formula>$R$13&lt;&gt;""</formula>
    </cfRule>
  </conditionalFormatting>
  <conditionalFormatting sqref="G10:G23">
    <cfRule type="expression" dxfId="102" priority="39">
      <formula>$R$16&lt;&gt;""</formula>
    </cfRule>
  </conditionalFormatting>
  <conditionalFormatting sqref="R10:U17">
    <cfRule type="containsText" dxfId="101" priority="1" operator="containsText" text="warning">
      <formula>NOT(ISERROR(SEARCH("warning",R10)))</formula>
    </cfRule>
  </conditionalFormatting>
  <pageMargins left="0.7" right="0.7" top="0.75" bottom="0.75" header="0.3" footer="0.3"/>
  <pageSetup scale="87" orientation="landscape" r:id="rId1"/>
  <headerFooter>
    <oddFooter>&amp;LForm 2B
Square Footage Details&amp;CCFA Forms</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
  <sheetViews>
    <sheetView showGridLines="0" zoomScale="110" zoomScaleNormal="110" workbookViewId="0">
      <selection activeCell="Q26" sqref="Q26"/>
    </sheetView>
  </sheetViews>
  <sheetFormatPr defaultRowHeight="14.45"/>
  <sheetData/>
  <sheetProtection algorithmName="SHA-512" hashValue="4aFqbrXgfFrnz87UuKqVTBIpW6JtrN6O3dlD5RulgoGr6GtGKy5P6qPdZhqV1gQbD+GdP0bK9em7TDDKjLceKw==" saltValue="oD+9ZKY8MNzTXjU1Z3zgvQ==" spinCount="100000" sheet="1" objects="1" scenarios="1"/>
  <pageMargins left="0.25" right="0.25" top="0.75" bottom="0.75" header="0.3" footer="0.3"/>
  <pageSetup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B1:I44"/>
  <sheetViews>
    <sheetView showGridLines="0" topLeftCell="A7" zoomScale="150" zoomScaleNormal="150" workbookViewId="0">
      <selection activeCell="F8" sqref="F8"/>
    </sheetView>
  </sheetViews>
  <sheetFormatPr defaultColWidth="9.140625" defaultRowHeight="14.45"/>
  <cols>
    <col min="1" max="2" width="1.7109375" style="248" customWidth="1"/>
    <col min="3" max="3" width="34" style="248" customWidth="1"/>
    <col min="4" max="4" width="11" style="248" customWidth="1"/>
    <col min="5" max="5" width="14.85546875" style="248" bestFit="1" customWidth="1"/>
    <col min="6" max="6" width="19.140625" style="248" bestFit="1" customWidth="1"/>
    <col min="7" max="7" width="10.140625" style="248" customWidth="1"/>
    <col min="8" max="8" width="11" style="248" customWidth="1"/>
    <col min="9" max="9" width="1.7109375" style="248" customWidth="1"/>
    <col min="10" max="16384" width="9.140625" style="248"/>
  </cols>
  <sheetData>
    <row r="1" spans="2:9" ht="9" customHeight="1" thickBot="1"/>
    <row r="2" spans="2:9" ht="9" customHeight="1">
      <c r="B2" s="260"/>
      <c r="C2" s="261"/>
      <c r="D2" s="261"/>
      <c r="E2" s="261"/>
      <c r="F2" s="261"/>
      <c r="G2" s="261"/>
      <c r="H2" s="261"/>
      <c r="I2" s="262"/>
    </row>
    <row r="3" spans="2:9" ht="18">
      <c r="B3" s="263"/>
      <c r="C3" s="1769" t="s">
        <v>577</v>
      </c>
      <c r="D3" s="1769"/>
      <c r="E3" s="1769"/>
      <c r="F3" s="1769"/>
      <c r="G3" s="1769"/>
      <c r="H3" s="1769"/>
      <c r="I3" s="264"/>
    </row>
    <row r="4" spans="2:9">
      <c r="B4" s="263"/>
      <c r="C4" s="265"/>
      <c r="D4" s="94"/>
      <c r="E4" s="94"/>
      <c r="F4" s="94"/>
      <c r="G4" s="94"/>
      <c r="H4" s="94"/>
      <c r="I4" s="264"/>
    </row>
    <row r="5" spans="2:9" ht="15" thickBot="1">
      <c r="B5" s="263"/>
      <c r="C5" s="1778" t="str">
        <f>IF('1'!G5="",Messages!B3,(CONCATENATE("Project Name: ",'1'!G5)))</f>
        <v>Enter Project Name on Form 1</v>
      </c>
      <c r="D5" s="1778"/>
      <c r="E5" s="1778"/>
      <c r="F5" s="1778"/>
      <c r="G5" s="1778"/>
      <c r="H5" s="94"/>
      <c r="I5" s="264"/>
    </row>
    <row r="6" spans="2:9">
      <c r="B6" s="263"/>
      <c r="C6" s="265"/>
      <c r="D6" s="94"/>
      <c r="E6" s="94"/>
      <c r="F6" s="94"/>
      <c r="G6" s="94"/>
      <c r="H6" s="94"/>
      <c r="I6" s="264"/>
    </row>
    <row r="7" spans="2:9" ht="28.9">
      <c r="B7" s="263"/>
      <c r="C7" s="1252" t="s">
        <v>578</v>
      </c>
      <c r="D7" s="1253" t="s">
        <v>579</v>
      </c>
      <c r="E7" s="1254" t="s">
        <v>580</v>
      </c>
      <c r="F7" s="1254" t="s">
        <v>581</v>
      </c>
      <c r="G7" s="1253" t="s">
        <v>582</v>
      </c>
      <c r="H7" s="1255" t="s">
        <v>583</v>
      </c>
      <c r="I7" s="264"/>
    </row>
    <row r="8" spans="2:9">
      <c r="B8" s="263"/>
      <c r="C8" s="1070" t="s">
        <v>377</v>
      </c>
      <c r="D8" s="1071" t="s">
        <v>400</v>
      </c>
      <c r="E8" s="1072" t="s">
        <v>377</v>
      </c>
      <c r="F8" s="1072" t="s">
        <v>416</v>
      </c>
      <c r="G8" s="1071" t="s">
        <v>377</v>
      </c>
      <c r="H8" s="1073"/>
      <c r="I8" s="264"/>
    </row>
    <row r="9" spans="2:9">
      <c r="B9" s="263"/>
      <c r="C9" s="1074"/>
      <c r="D9" s="1075"/>
      <c r="E9" s="1076"/>
      <c r="F9" s="1076"/>
      <c r="G9" s="1075"/>
      <c r="H9" s="1077"/>
      <c r="I9" s="264"/>
    </row>
    <row r="10" spans="2:9">
      <c r="B10" s="263"/>
      <c r="C10" s="1074"/>
      <c r="D10" s="1075"/>
      <c r="E10" s="1076"/>
      <c r="F10" s="1076"/>
      <c r="G10" s="1075"/>
      <c r="H10" s="1077"/>
      <c r="I10" s="264"/>
    </row>
    <row r="11" spans="2:9">
      <c r="B11" s="263"/>
      <c r="C11" s="1074"/>
      <c r="D11" s="1075"/>
      <c r="E11" s="1076"/>
      <c r="F11" s="1076"/>
      <c r="G11" s="1075"/>
      <c r="H11" s="1077"/>
      <c r="I11" s="264"/>
    </row>
    <row r="12" spans="2:9">
      <c r="B12" s="263"/>
      <c r="C12" s="1074"/>
      <c r="D12" s="1075"/>
      <c r="E12" s="1076"/>
      <c r="F12" s="1076"/>
      <c r="G12" s="1075"/>
      <c r="H12" s="1077"/>
      <c r="I12" s="264"/>
    </row>
    <row r="13" spans="2:9">
      <c r="B13" s="263"/>
      <c r="C13" s="1074"/>
      <c r="D13" s="1075"/>
      <c r="E13" s="1076"/>
      <c r="F13" s="1076"/>
      <c r="G13" s="1075"/>
      <c r="H13" s="1077"/>
      <c r="I13" s="264"/>
    </row>
    <row r="14" spans="2:9">
      <c r="B14" s="263"/>
      <c r="C14" s="1074"/>
      <c r="D14" s="1075"/>
      <c r="E14" s="1076"/>
      <c r="F14" s="1076"/>
      <c r="G14" s="1075"/>
      <c r="H14" s="1077"/>
      <c r="I14" s="264"/>
    </row>
    <row r="15" spans="2:9">
      <c r="B15" s="263"/>
      <c r="C15" s="1074"/>
      <c r="D15" s="1075"/>
      <c r="E15" s="1076"/>
      <c r="F15" s="1076"/>
      <c r="G15" s="1075"/>
      <c r="H15" s="1077"/>
      <c r="I15" s="264"/>
    </row>
    <row r="16" spans="2:9">
      <c r="B16" s="263"/>
      <c r="C16" s="1074"/>
      <c r="D16" s="1075"/>
      <c r="E16" s="1076"/>
      <c r="F16" s="1076"/>
      <c r="G16" s="1075"/>
      <c r="H16" s="1077"/>
      <c r="I16" s="264"/>
    </row>
    <row r="17" spans="2:9">
      <c r="B17" s="263"/>
      <c r="C17" s="1074"/>
      <c r="D17" s="1075"/>
      <c r="E17" s="1076"/>
      <c r="F17" s="1076"/>
      <c r="G17" s="1075"/>
      <c r="H17" s="1077"/>
      <c r="I17" s="264"/>
    </row>
    <row r="18" spans="2:9">
      <c r="B18" s="263"/>
      <c r="C18" s="1074"/>
      <c r="D18" s="1075"/>
      <c r="E18" s="1076"/>
      <c r="F18" s="1076"/>
      <c r="G18" s="1075"/>
      <c r="H18" s="1077"/>
      <c r="I18" s="264"/>
    </row>
    <row r="19" spans="2:9">
      <c r="B19" s="263"/>
      <c r="C19" s="1074"/>
      <c r="D19" s="1075"/>
      <c r="E19" s="1076"/>
      <c r="F19" s="1076"/>
      <c r="G19" s="1075"/>
      <c r="H19" s="1077"/>
      <c r="I19" s="264"/>
    </row>
    <row r="20" spans="2:9">
      <c r="B20" s="263"/>
      <c r="C20" s="1074"/>
      <c r="D20" s="1075"/>
      <c r="E20" s="1076"/>
      <c r="F20" s="1076"/>
      <c r="G20" s="1075"/>
      <c r="H20" s="1077"/>
      <c r="I20" s="264"/>
    </row>
    <row r="21" spans="2:9">
      <c r="B21" s="263"/>
      <c r="C21" s="1074"/>
      <c r="D21" s="1075"/>
      <c r="E21" s="1076"/>
      <c r="F21" s="1076"/>
      <c r="G21" s="1075"/>
      <c r="H21" s="1077"/>
      <c r="I21" s="264"/>
    </row>
    <row r="22" spans="2:9">
      <c r="B22" s="263"/>
      <c r="C22" s="1074"/>
      <c r="D22" s="1075"/>
      <c r="E22" s="1076"/>
      <c r="F22" s="1076"/>
      <c r="G22" s="1075"/>
      <c r="H22" s="1077"/>
      <c r="I22" s="264"/>
    </row>
    <row r="23" spans="2:9">
      <c r="B23" s="263"/>
      <c r="C23" s="1074"/>
      <c r="D23" s="1075"/>
      <c r="E23" s="1076"/>
      <c r="F23" s="1076"/>
      <c r="G23" s="1075"/>
      <c r="H23" s="1077"/>
      <c r="I23" s="264"/>
    </row>
    <row r="24" spans="2:9">
      <c r="B24" s="263"/>
      <c r="C24" s="1074"/>
      <c r="D24" s="1075"/>
      <c r="E24" s="1076"/>
      <c r="F24" s="1076"/>
      <c r="G24" s="1075"/>
      <c r="H24" s="1077"/>
      <c r="I24" s="264"/>
    </row>
    <row r="25" spans="2:9">
      <c r="B25" s="263"/>
      <c r="C25" s="1074"/>
      <c r="D25" s="1075"/>
      <c r="E25" s="1076"/>
      <c r="F25" s="1076"/>
      <c r="G25" s="1075"/>
      <c r="H25" s="1077"/>
      <c r="I25" s="264"/>
    </row>
    <row r="26" spans="2:9">
      <c r="B26" s="263"/>
      <c r="C26" s="1078"/>
      <c r="D26" s="1079"/>
      <c r="E26" s="439"/>
      <c r="F26" s="439"/>
      <c r="G26" s="1079"/>
      <c r="H26" s="1080"/>
      <c r="I26" s="264"/>
    </row>
    <row r="27" spans="2:9" ht="15" thickBot="1">
      <c r="B27" s="263"/>
      <c r="C27" s="1806"/>
      <c r="D27" s="1807"/>
      <c r="E27" s="1808"/>
      <c r="F27" s="1808"/>
      <c r="G27" s="1807"/>
      <c r="H27" s="727"/>
      <c r="I27" s="264"/>
    </row>
    <row r="28" spans="2:9" ht="17.25" customHeight="1" thickTop="1" thickBot="1">
      <c r="B28" s="263"/>
      <c r="C28" s="94"/>
      <c r="D28" s="94"/>
      <c r="E28" s="94"/>
      <c r="F28" s="94"/>
      <c r="G28" s="942" t="s">
        <v>584</v>
      </c>
      <c r="H28" s="270">
        <f>SUM(H8:H27)</f>
        <v>0</v>
      </c>
      <c r="I28" s="264"/>
    </row>
    <row r="29" spans="2:9" ht="17.25" customHeight="1" thickTop="1">
      <c r="B29" s="263"/>
      <c r="C29" s="94"/>
      <c r="D29" s="94"/>
      <c r="E29" s="1582" t="str">
        <f>IF(AND(H28&lt;&gt;'2A'!M39,H28&lt;&gt;0),Messages!B22,"")</f>
        <v/>
      </c>
      <c r="F29" s="1582"/>
      <c r="G29" s="1582"/>
      <c r="H29" s="1582"/>
      <c r="I29" s="264"/>
    </row>
    <row r="30" spans="2:9">
      <c r="B30" s="263"/>
      <c r="C30" s="266" t="s">
        <v>585</v>
      </c>
      <c r="D30" s="94"/>
      <c r="E30" s="1583"/>
      <c r="F30" s="1583"/>
      <c r="G30" s="1583"/>
      <c r="H30" s="1583"/>
      <c r="I30" s="264"/>
    </row>
    <row r="31" spans="2:9">
      <c r="B31" s="263"/>
      <c r="C31" s="1573"/>
      <c r="D31" s="1574"/>
      <c r="E31" s="1574"/>
      <c r="F31" s="1574"/>
      <c r="G31" s="1574"/>
      <c r="H31" s="1575"/>
      <c r="I31" s="264"/>
    </row>
    <row r="32" spans="2:9">
      <c r="B32" s="263"/>
      <c r="C32" s="1576"/>
      <c r="D32" s="1577"/>
      <c r="E32" s="1577"/>
      <c r="F32" s="1577"/>
      <c r="G32" s="1577"/>
      <c r="H32" s="1578"/>
      <c r="I32" s="264"/>
    </row>
    <row r="33" spans="2:9">
      <c r="B33" s="263"/>
      <c r="C33" s="1576"/>
      <c r="D33" s="1577"/>
      <c r="E33" s="1577"/>
      <c r="F33" s="1577"/>
      <c r="G33" s="1577"/>
      <c r="H33" s="1578"/>
      <c r="I33" s="264"/>
    </row>
    <row r="34" spans="2:9">
      <c r="B34" s="263"/>
      <c r="C34" s="1576"/>
      <c r="D34" s="1577"/>
      <c r="E34" s="1577"/>
      <c r="F34" s="1577"/>
      <c r="G34" s="1577"/>
      <c r="H34" s="1578"/>
      <c r="I34" s="264"/>
    </row>
    <row r="35" spans="2:9">
      <c r="B35" s="263"/>
      <c r="C35" s="1576"/>
      <c r="D35" s="1577"/>
      <c r="E35" s="1577"/>
      <c r="F35" s="1577"/>
      <c r="G35" s="1577"/>
      <c r="H35" s="1578"/>
      <c r="I35" s="264"/>
    </row>
    <row r="36" spans="2:9">
      <c r="B36" s="263"/>
      <c r="C36" s="1576"/>
      <c r="D36" s="1577"/>
      <c r="E36" s="1577"/>
      <c r="F36" s="1577"/>
      <c r="G36" s="1577"/>
      <c r="H36" s="1578"/>
      <c r="I36" s="264"/>
    </row>
    <row r="37" spans="2:9">
      <c r="B37" s="263"/>
      <c r="C37" s="1576"/>
      <c r="D37" s="1577"/>
      <c r="E37" s="1577"/>
      <c r="F37" s="1577"/>
      <c r="G37" s="1577"/>
      <c r="H37" s="1578"/>
      <c r="I37" s="264"/>
    </row>
    <row r="38" spans="2:9">
      <c r="B38" s="263"/>
      <c r="C38" s="1576"/>
      <c r="D38" s="1577"/>
      <c r="E38" s="1577"/>
      <c r="F38" s="1577"/>
      <c r="G38" s="1577"/>
      <c r="H38" s="1578"/>
      <c r="I38" s="264"/>
    </row>
    <row r="39" spans="2:9">
      <c r="B39" s="263"/>
      <c r="C39" s="1576"/>
      <c r="D39" s="1577"/>
      <c r="E39" s="1577"/>
      <c r="F39" s="1577"/>
      <c r="G39" s="1577"/>
      <c r="H39" s="1578"/>
      <c r="I39" s="264"/>
    </row>
    <row r="40" spans="2:9">
      <c r="B40" s="263"/>
      <c r="C40" s="1576"/>
      <c r="D40" s="1577"/>
      <c r="E40" s="1577"/>
      <c r="F40" s="1577"/>
      <c r="G40" s="1577"/>
      <c r="H40" s="1578"/>
      <c r="I40" s="264"/>
    </row>
    <row r="41" spans="2:9">
      <c r="B41" s="263"/>
      <c r="C41" s="1576"/>
      <c r="D41" s="1577"/>
      <c r="E41" s="1577"/>
      <c r="F41" s="1577"/>
      <c r="G41" s="1577"/>
      <c r="H41" s="1578"/>
      <c r="I41" s="264"/>
    </row>
    <row r="42" spans="2:9">
      <c r="B42" s="263"/>
      <c r="C42" s="1576"/>
      <c r="D42" s="1577"/>
      <c r="E42" s="1577"/>
      <c r="F42" s="1577"/>
      <c r="G42" s="1577"/>
      <c r="H42" s="1578"/>
      <c r="I42" s="264"/>
    </row>
    <row r="43" spans="2:9" ht="9" customHeight="1">
      <c r="B43" s="263"/>
      <c r="C43" s="1579"/>
      <c r="D43" s="1580"/>
      <c r="E43" s="1580"/>
      <c r="F43" s="1580"/>
      <c r="G43" s="1580"/>
      <c r="H43" s="1581"/>
      <c r="I43" s="264"/>
    </row>
    <row r="44" spans="2:9" ht="15" thickBot="1">
      <c r="B44" s="267"/>
      <c r="C44" s="268"/>
      <c r="D44" s="268"/>
      <c r="E44" s="268"/>
      <c r="F44" s="268"/>
      <c r="G44" s="268"/>
      <c r="H44" s="268"/>
      <c r="I44" s="269"/>
    </row>
  </sheetData>
  <sheetProtection algorithmName="SHA-512" hashValue="XTN7IRN1sAhRfnA3z14uYsfBwqzfFWV/VW1J0PfghUZB10qA6JGXLP0R6ZCc4LysJJNEMgkb8NxEd1cFe20NnA==" saltValue="HJ7gcI12lKtMGVsGeqfqjg==" spinCount="100000" sheet="1" formatCells="0" formatColumns="0" formatRows="0"/>
  <mergeCells count="4">
    <mergeCell ref="C3:H3"/>
    <mergeCell ref="C31:H43"/>
    <mergeCell ref="C5:G5"/>
    <mergeCell ref="E29:H30"/>
  </mergeCells>
  <conditionalFormatting sqref="E29:H30">
    <cfRule type="containsText" dxfId="70" priority="1" operator="containsText" text="warning">
      <formula>NOT(ISERROR(SEARCH("warning",E29)))</formula>
    </cfRule>
  </conditionalFormatting>
  <dataValidations count="5">
    <dataValidation type="list" allowBlank="1" showInputMessage="1" showErrorMessage="1" sqref="E8:E27 F27" xr:uid="{00000000-0002-0000-0D00-000000000000}">
      <formula1>Res_Type</formula1>
    </dataValidation>
    <dataValidation type="list" allowBlank="1" showInputMessage="1" showErrorMessage="1" sqref="C8:C27" xr:uid="{00000000-0002-0000-0D00-000001000000}">
      <formula1>Population_Types</formula1>
    </dataValidation>
    <dataValidation type="list" allowBlank="1" showInputMessage="1" showErrorMessage="1" sqref="G8:G27" xr:uid="{00000000-0002-0000-0D00-000002000000}">
      <formula1>Units_or_Beds</formula1>
    </dataValidation>
    <dataValidation type="list" allowBlank="1" showInputMessage="1" showErrorMessage="1" sqref="D8:D27" xr:uid="{00000000-0002-0000-0D00-000003000000}">
      <formula1>Yes_or_No</formula1>
    </dataValidation>
    <dataValidation type="list" allowBlank="1" showInputMessage="1" showErrorMessage="1" sqref="F8:F26" xr:uid="{00000000-0002-0000-0D00-000004000000}">
      <formula1>INDIRECT(D8)</formula1>
    </dataValidation>
  </dataValidations>
  <pageMargins left="0.7" right="0.7" top="0.75" bottom="0.75" header="0.3" footer="0.3"/>
  <pageSetup scale="92" orientation="portrait" r:id="rId1"/>
  <headerFooter>
    <oddFooter>&amp;LForm 3
Populations to be Served&amp;CCFA Forms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B1:H34"/>
  <sheetViews>
    <sheetView showGridLines="0" zoomScaleNormal="100" workbookViewId="0">
      <selection activeCell="M18" sqref="M18"/>
    </sheetView>
  </sheetViews>
  <sheetFormatPr defaultColWidth="9.140625" defaultRowHeight="14.45"/>
  <cols>
    <col min="1" max="2" width="1.7109375" style="248" customWidth="1"/>
    <col min="3" max="3" width="32" style="248" customWidth="1"/>
    <col min="4" max="4" width="20" style="248" customWidth="1"/>
    <col min="5" max="5" width="11.42578125" style="248" customWidth="1"/>
    <col min="6" max="7" width="21.42578125" style="248" customWidth="1"/>
    <col min="8" max="8" width="1.7109375" style="248" customWidth="1"/>
    <col min="9" max="16384" width="9.140625" style="248"/>
  </cols>
  <sheetData>
    <row r="1" spans="2:8" ht="9" customHeight="1" thickBot="1"/>
    <row r="2" spans="2:8" ht="9" customHeight="1">
      <c r="B2" s="271"/>
      <c r="C2" s="272"/>
      <c r="D2" s="272"/>
      <c r="E2" s="272"/>
      <c r="F2" s="272"/>
      <c r="G2" s="739"/>
      <c r="H2" s="273"/>
    </row>
    <row r="3" spans="2:8" ht="18">
      <c r="B3" s="93"/>
      <c r="C3" s="1584" t="s">
        <v>586</v>
      </c>
      <c r="D3" s="1584"/>
      <c r="E3" s="1584"/>
      <c r="F3" s="1584"/>
      <c r="G3" s="1584"/>
      <c r="H3" s="95"/>
    </row>
    <row r="4" spans="2:8">
      <c r="B4" s="93"/>
      <c r="C4" s="94"/>
      <c r="D4" s="94"/>
      <c r="E4" s="94"/>
      <c r="F4" s="94"/>
      <c r="G4"/>
      <c r="H4" s="95"/>
    </row>
    <row r="5" spans="2:8" ht="15" thickBot="1">
      <c r="B5" s="93"/>
      <c r="C5" s="1778" t="str">
        <f>IF('1'!G5="",Messages!B3,(CONCATENATE("Project Name: ",'1'!G5)))</f>
        <v>Enter Project Name on Form 1</v>
      </c>
      <c r="D5" s="1778"/>
      <c r="E5" s="1778"/>
      <c r="F5" s="1778"/>
      <c r="G5"/>
      <c r="H5" s="95"/>
    </row>
    <row r="6" spans="2:8" ht="15" thickBot="1">
      <c r="B6" s="93"/>
      <c r="C6" s="94"/>
      <c r="D6" s="94"/>
      <c r="E6" s="94"/>
      <c r="F6" s="94"/>
      <c r="G6"/>
      <c r="H6" s="95"/>
    </row>
    <row r="7" spans="2:8" ht="27" thickBot="1">
      <c r="B7" s="93"/>
      <c r="C7" s="1809" t="s">
        <v>587</v>
      </c>
      <c r="D7" s="850" t="s">
        <v>588</v>
      </c>
      <c r="E7" s="851" t="s">
        <v>589</v>
      </c>
      <c r="F7" s="851" t="s">
        <v>590</v>
      </c>
      <c r="G7" s="852" t="s">
        <v>591</v>
      </c>
      <c r="H7" s="95"/>
    </row>
    <row r="8" spans="2:8" ht="27.6">
      <c r="B8" s="93"/>
      <c r="C8" s="845" t="s">
        <v>592</v>
      </c>
      <c r="D8" s="854"/>
      <c r="E8" s="853"/>
      <c r="F8" s="853"/>
      <c r="G8" s="855"/>
      <c r="H8" s="95"/>
    </row>
    <row r="9" spans="2:8">
      <c r="B9" s="93"/>
      <c r="C9" s="848" t="s">
        <v>377</v>
      </c>
      <c r="D9" s="488"/>
      <c r="E9" s="489"/>
      <c r="F9" s="1194">
        <f>D9*E9</f>
        <v>0</v>
      </c>
      <c r="G9" s="856"/>
      <c r="H9" s="95"/>
    </row>
    <row r="10" spans="2:8">
      <c r="B10" s="93"/>
      <c r="C10" s="849"/>
      <c r="D10" s="491"/>
      <c r="E10" s="492"/>
      <c r="F10" s="1195">
        <f t="shared" ref="F10:F24" si="0">D10*E10</f>
        <v>0</v>
      </c>
      <c r="G10" s="856"/>
      <c r="H10" s="95"/>
    </row>
    <row r="11" spans="2:8">
      <c r="B11" s="93"/>
      <c r="C11" s="849"/>
      <c r="D11" s="491"/>
      <c r="E11" s="492"/>
      <c r="F11" s="1195">
        <f t="shared" si="0"/>
        <v>0</v>
      </c>
      <c r="G11" s="856"/>
      <c r="H11" s="95"/>
    </row>
    <row r="12" spans="2:8">
      <c r="B12" s="93"/>
      <c r="C12" s="849"/>
      <c r="D12" s="491"/>
      <c r="E12" s="492"/>
      <c r="F12" s="1195">
        <f t="shared" si="0"/>
        <v>0</v>
      </c>
      <c r="G12" s="856"/>
      <c r="H12" s="95"/>
    </row>
    <row r="13" spans="2:8">
      <c r="B13" s="93"/>
      <c r="C13" s="849"/>
      <c r="D13" s="491"/>
      <c r="E13" s="492"/>
      <c r="F13" s="1195">
        <f t="shared" si="0"/>
        <v>0</v>
      </c>
      <c r="G13" s="856"/>
      <c r="H13" s="95"/>
    </row>
    <row r="14" spans="2:8">
      <c r="B14" s="93"/>
      <c r="C14" s="849"/>
      <c r="D14" s="491"/>
      <c r="E14" s="492"/>
      <c r="F14" s="1195">
        <f t="shared" si="0"/>
        <v>0</v>
      </c>
      <c r="G14" s="856"/>
      <c r="H14" s="95"/>
    </row>
    <row r="15" spans="2:8">
      <c r="B15" s="93"/>
      <c r="C15" s="849"/>
      <c r="D15" s="491"/>
      <c r="E15" s="492"/>
      <c r="F15" s="1195">
        <f t="shared" si="0"/>
        <v>0</v>
      </c>
      <c r="G15" s="856"/>
      <c r="H15" s="95"/>
    </row>
    <row r="16" spans="2:8">
      <c r="B16" s="93"/>
      <c r="C16" s="849"/>
      <c r="D16" s="491"/>
      <c r="E16" s="492"/>
      <c r="F16" s="1195">
        <f t="shared" si="0"/>
        <v>0</v>
      </c>
      <c r="G16" s="856"/>
      <c r="H16" s="95"/>
    </row>
    <row r="17" spans="2:8">
      <c r="B17" s="93"/>
      <c r="C17" s="849"/>
      <c r="D17" s="491"/>
      <c r="E17" s="492"/>
      <c r="F17" s="1195">
        <f t="shared" si="0"/>
        <v>0</v>
      </c>
      <c r="G17" s="856"/>
      <c r="H17" s="95"/>
    </row>
    <row r="18" spans="2:8">
      <c r="B18" s="93"/>
      <c r="C18" s="849"/>
      <c r="D18" s="491"/>
      <c r="E18" s="492"/>
      <c r="F18" s="1195">
        <f t="shared" si="0"/>
        <v>0</v>
      </c>
      <c r="G18" s="856"/>
      <c r="H18" s="95"/>
    </row>
    <row r="19" spans="2:8" ht="3.75" customHeight="1">
      <c r="B19" s="93"/>
      <c r="C19" s="846"/>
      <c r="D19" s="869"/>
      <c r="E19" s="870"/>
      <c r="F19" s="1196">
        <f t="shared" si="0"/>
        <v>0</v>
      </c>
      <c r="G19" s="847"/>
      <c r="H19" s="95"/>
    </row>
    <row r="20" spans="2:8">
      <c r="B20" s="93"/>
      <c r="C20" s="490" t="s">
        <v>593</v>
      </c>
      <c r="D20" s="491"/>
      <c r="E20" s="492"/>
      <c r="F20" s="1195">
        <f t="shared" si="0"/>
        <v>0</v>
      </c>
      <c r="G20" s="856"/>
      <c r="H20" s="95"/>
    </row>
    <row r="21" spans="2:8">
      <c r="B21" s="93"/>
      <c r="C21" s="490" t="s">
        <v>594</v>
      </c>
      <c r="D21" s="491"/>
      <c r="E21" s="492"/>
      <c r="F21" s="1195">
        <f t="shared" si="0"/>
        <v>0</v>
      </c>
      <c r="G21" s="856"/>
      <c r="H21" s="95"/>
    </row>
    <row r="22" spans="2:8">
      <c r="B22" s="93"/>
      <c r="C22" s="490" t="s">
        <v>595</v>
      </c>
      <c r="D22" s="491"/>
      <c r="E22" s="492"/>
      <c r="F22" s="1195">
        <f t="shared" si="0"/>
        <v>0</v>
      </c>
      <c r="G22" s="856"/>
      <c r="H22" s="95"/>
    </row>
    <row r="23" spans="2:8">
      <c r="B23" s="93"/>
      <c r="C23" s="490" t="s">
        <v>596</v>
      </c>
      <c r="D23" s="491"/>
      <c r="E23" s="492"/>
      <c r="F23" s="1195">
        <f t="shared" si="0"/>
        <v>0</v>
      </c>
      <c r="G23" s="856"/>
      <c r="H23" s="95"/>
    </row>
    <row r="24" spans="2:8" ht="15" thickBot="1">
      <c r="B24" s="93"/>
      <c r="C24" s="494" t="s">
        <v>597</v>
      </c>
      <c r="D24" s="495"/>
      <c r="E24" s="493"/>
      <c r="F24" s="1197">
        <f t="shared" si="0"/>
        <v>0</v>
      </c>
      <c r="G24" s="857"/>
      <c r="H24" s="95"/>
    </row>
    <row r="25" spans="2:8" ht="15.6" thickTop="1" thickBot="1">
      <c r="B25" s="93"/>
      <c r="C25" s="1810" t="s">
        <v>598</v>
      </c>
      <c r="D25" s="1811"/>
      <c r="E25" s="219">
        <f>SUM(E9:E24)</f>
        <v>0</v>
      </c>
      <c r="F25" s="1198">
        <f>SUM(F9:F24)</f>
        <v>0</v>
      </c>
      <c r="G25" s="1812"/>
      <c r="H25" s="95"/>
    </row>
    <row r="26" spans="2:8">
      <c r="B26" s="93"/>
      <c r="C26" s="265"/>
      <c r="D26" s="94"/>
      <c r="E26" s="94"/>
      <c r="F26" s="274" t="s">
        <v>599</v>
      </c>
      <c r="G26"/>
      <c r="H26" s="95"/>
    </row>
    <row r="27" spans="2:8">
      <c r="B27" s="93"/>
      <c r="C27" s="94" t="s">
        <v>600</v>
      </c>
      <c r="D27" s="94"/>
      <c r="E27" s="94"/>
      <c r="F27" s="94"/>
      <c r="G27"/>
      <c r="H27" s="95"/>
    </row>
    <row r="28" spans="2:8">
      <c r="B28" s="93"/>
      <c r="C28" s="1585"/>
      <c r="D28" s="1586"/>
      <c r="E28" s="1586"/>
      <c r="F28" s="1586"/>
      <c r="G28" s="1587"/>
      <c r="H28" s="95"/>
    </row>
    <row r="29" spans="2:8">
      <c r="B29" s="93"/>
      <c r="C29" s="1588"/>
      <c r="D29" s="1589"/>
      <c r="E29" s="1589"/>
      <c r="F29" s="1589"/>
      <c r="G29" s="1590"/>
      <c r="H29" s="95"/>
    </row>
    <row r="30" spans="2:8">
      <c r="B30" s="93"/>
      <c r="C30" s="1588"/>
      <c r="D30" s="1589"/>
      <c r="E30" s="1589"/>
      <c r="F30" s="1589"/>
      <c r="G30" s="1590"/>
      <c r="H30" s="95"/>
    </row>
    <row r="31" spans="2:8">
      <c r="B31" s="93"/>
      <c r="C31" s="1588"/>
      <c r="D31" s="1589"/>
      <c r="E31" s="1589"/>
      <c r="F31" s="1589"/>
      <c r="G31" s="1590"/>
      <c r="H31" s="95"/>
    </row>
    <row r="32" spans="2:8">
      <c r="B32" s="93"/>
      <c r="C32" s="1588"/>
      <c r="D32" s="1589"/>
      <c r="E32" s="1589"/>
      <c r="F32" s="1589"/>
      <c r="G32" s="1590"/>
      <c r="H32" s="95"/>
    </row>
    <row r="33" spans="2:8">
      <c r="B33" s="93"/>
      <c r="C33" s="1591"/>
      <c r="D33" s="1592"/>
      <c r="E33" s="1592"/>
      <c r="F33" s="1592"/>
      <c r="G33" s="1593"/>
      <c r="H33" s="95"/>
    </row>
    <row r="34" spans="2:8" ht="9" customHeight="1" thickBot="1">
      <c r="B34" s="275"/>
      <c r="C34" s="276"/>
      <c r="D34" s="276"/>
      <c r="E34" s="276"/>
      <c r="F34" s="276"/>
      <c r="G34" s="871"/>
      <c r="H34" s="277"/>
    </row>
  </sheetData>
  <sheetProtection algorithmName="SHA-512" hashValue="JrbO7ZjRJSaFmusWpCd1/KAIWDki0W93vUIguKTmv0uKE+IZHAM5kOpimIJnewFnlvDMJzSZRvE6rfSGuxCgOg==" saltValue="1lpVdsKISOhDd+gQAzUnxA==" spinCount="100000" sheet="1" formatCells="0" formatColumns="0" formatRows="0"/>
  <mergeCells count="3">
    <mergeCell ref="C5:F5"/>
    <mergeCell ref="C3:G3"/>
    <mergeCell ref="C28:G33"/>
  </mergeCells>
  <dataValidations count="1">
    <dataValidation type="list" allowBlank="1" showInputMessage="1" showErrorMessage="1" sqref="C9:C19" xr:uid="{00000000-0002-0000-0E00-000000000000}">
      <formula1>Relo_Units</formula1>
    </dataValidation>
  </dataValidations>
  <pageMargins left="0.7" right="0.7" top="0.75" bottom="0.75" header="0.3" footer="0.3"/>
  <pageSetup orientation="landscape" r:id="rId1"/>
  <headerFooter>
    <oddFooter>&amp;LForm 4
Relocation Budget&amp;CCFA Forms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
  <sheetViews>
    <sheetView showGridLines="0" zoomScaleNormal="100" workbookViewId="0">
      <selection activeCell="P24" sqref="P24"/>
    </sheetView>
  </sheetViews>
  <sheetFormatPr defaultRowHeight="14.45"/>
  <sheetData/>
  <sheetProtection algorithmName="SHA-512" hashValue="W5Z1LmuL+/xuTLLc5f773+xLwITbUPuZGXVN0cUObJ1oFM/80BPpeh/feqIyuw8gwYTFcj5dP/4XDMSmIuNWBQ==" saltValue="THhcQNQAGBxwd2imTzTa6g==" spinCount="100000" sheet="1" objects="1" scenarios="1"/>
  <pageMargins left="0.25" right="0.25" top="0.75" bottom="0.75" header="0.3" footer="0.3"/>
  <pageSetup scale="9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B1:G80"/>
  <sheetViews>
    <sheetView showGridLines="0" zoomScaleNormal="100" workbookViewId="0">
      <selection activeCell="E15" sqref="E15"/>
    </sheetView>
  </sheetViews>
  <sheetFormatPr defaultColWidth="9.140625" defaultRowHeight="14.45"/>
  <cols>
    <col min="1" max="2" width="1.7109375" style="248" customWidth="1"/>
    <col min="3" max="3" width="29.140625" style="248" bestFit="1" customWidth="1"/>
    <col min="4" max="4" width="45.42578125" style="248" bestFit="1" customWidth="1"/>
    <col min="5" max="5" width="20.5703125" style="248" bestFit="1" customWidth="1"/>
    <col min="6" max="6" width="42.85546875" style="248" customWidth="1"/>
    <col min="7" max="7" width="1.7109375" style="248" customWidth="1"/>
    <col min="8" max="16384" width="9.140625" style="248"/>
  </cols>
  <sheetData>
    <row r="1" spans="2:7" ht="9" customHeight="1" thickBot="1"/>
    <row r="2" spans="2:7" ht="9" customHeight="1">
      <c r="B2" s="8"/>
      <c r="C2" s="9"/>
      <c r="D2" s="9"/>
      <c r="E2" s="9"/>
      <c r="F2" s="9"/>
      <c r="G2" s="10"/>
    </row>
    <row r="3" spans="2:7" ht="18">
      <c r="B3" s="11"/>
      <c r="C3" s="1769" t="s">
        <v>601</v>
      </c>
      <c r="D3" s="1769"/>
      <c r="E3" s="1769"/>
      <c r="F3" s="1769"/>
      <c r="G3" s="12"/>
    </row>
    <row r="4" spans="2:7" ht="16.149999999999999">
      <c r="B4" s="4"/>
      <c r="C4" s="2"/>
      <c r="D4" s="2"/>
      <c r="E4" s="1"/>
      <c r="F4" s="1"/>
      <c r="G4" s="3"/>
    </row>
    <row r="5" spans="2:7" ht="15" thickBot="1">
      <c r="B5" s="4"/>
      <c r="C5" s="1778" t="str">
        <f>IF('1'!G5="",Messages!B3,(CONCATENATE("Project Name: ",'1'!G5)))</f>
        <v>Enter Project Name on Form 1</v>
      </c>
      <c r="D5" s="1778"/>
      <c r="E5" s="1778"/>
      <c r="F5" s="1"/>
      <c r="G5" s="3"/>
    </row>
    <row r="6" spans="2:7" ht="15" thickBot="1">
      <c r="B6" s="4"/>
      <c r="C6" s="278"/>
      <c r="D6" s="94"/>
      <c r="E6" s="94"/>
      <c r="F6" s="17"/>
      <c r="G6" s="3"/>
    </row>
    <row r="7" spans="2:7" ht="27" thickBot="1">
      <c r="B7" s="4"/>
      <c r="C7" s="637" t="s">
        <v>225</v>
      </c>
      <c r="D7" s="1813" t="s">
        <v>226</v>
      </c>
      <c r="E7" s="1814" t="s">
        <v>602</v>
      </c>
      <c r="F7" s="1815" t="s">
        <v>603</v>
      </c>
      <c r="G7" s="3"/>
    </row>
    <row r="8" spans="2:7">
      <c r="B8" s="4"/>
      <c r="C8" s="638" t="s">
        <v>227</v>
      </c>
      <c r="D8" s="1816" t="s">
        <v>228</v>
      </c>
      <c r="E8" s="1489"/>
      <c r="F8" s="1492"/>
      <c r="G8" s="3"/>
    </row>
    <row r="9" spans="2:7" ht="16.5" customHeight="1">
      <c r="B9" s="4"/>
      <c r="C9" s="635" t="s">
        <v>229</v>
      </c>
      <c r="D9" s="496" t="s">
        <v>230</v>
      </c>
      <c r="E9" s="497"/>
      <c r="F9" s="1493"/>
      <c r="G9" s="3"/>
    </row>
    <row r="10" spans="2:7">
      <c r="B10" s="4"/>
      <c r="C10" s="635" t="s">
        <v>229</v>
      </c>
      <c r="D10" s="496" t="s">
        <v>231</v>
      </c>
      <c r="E10" s="497"/>
      <c r="F10" s="1493"/>
      <c r="G10" s="3"/>
    </row>
    <row r="11" spans="2:7">
      <c r="B11" s="4"/>
      <c r="C11" s="635"/>
      <c r="D11" s="496"/>
      <c r="E11" s="497"/>
      <c r="F11" s="1490"/>
      <c r="G11" s="3"/>
    </row>
    <row r="12" spans="2:7">
      <c r="B12" s="4"/>
      <c r="C12" s="639" t="s">
        <v>604</v>
      </c>
      <c r="D12" s="496" t="s">
        <v>233</v>
      </c>
      <c r="E12" s="497"/>
      <c r="F12" s="1493"/>
      <c r="G12" s="3"/>
    </row>
    <row r="13" spans="2:7">
      <c r="B13" s="4"/>
      <c r="C13" s="635" t="s">
        <v>604</v>
      </c>
      <c r="D13" s="496" t="s">
        <v>234</v>
      </c>
      <c r="E13" s="497"/>
      <c r="F13" s="1494"/>
      <c r="G13" s="3"/>
    </row>
    <row r="14" spans="2:7">
      <c r="B14" s="4"/>
      <c r="C14" s="635" t="s">
        <v>604</v>
      </c>
      <c r="D14" s="496" t="s">
        <v>235</v>
      </c>
      <c r="E14" s="497"/>
      <c r="F14" s="1494"/>
      <c r="G14" s="3"/>
    </row>
    <row r="15" spans="2:7">
      <c r="B15" s="4"/>
      <c r="C15" s="635" t="s">
        <v>604</v>
      </c>
      <c r="D15" s="496" t="s">
        <v>236</v>
      </c>
      <c r="E15" s="497"/>
      <c r="F15" s="1490"/>
      <c r="G15" s="3"/>
    </row>
    <row r="16" spans="2:7">
      <c r="B16" s="4"/>
      <c r="C16" s="635" t="s">
        <v>604</v>
      </c>
      <c r="D16" s="496" t="s">
        <v>237</v>
      </c>
      <c r="E16" s="497"/>
      <c r="F16" s="1490"/>
      <c r="G16" s="3"/>
    </row>
    <row r="17" spans="2:7">
      <c r="B17" s="4"/>
      <c r="C17" s="635" t="s">
        <v>604</v>
      </c>
      <c r="D17" s="496" t="s">
        <v>238</v>
      </c>
      <c r="E17" s="497"/>
      <c r="F17" s="1494"/>
      <c r="G17" s="3"/>
    </row>
    <row r="18" spans="2:7">
      <c r="B18" s="4"/>
      <c r="C18" s="635" t="s">
        <v>604</v>
      </c>
      <c r="D18" s="496" t="s">
        <v>239</v>
      </c>
      <c r="E18" s="497"/>
      <c r="F18" s="1490"/>
      <c r="G18" s="3"/>
    </row>
    <row r="19" spans="2:7">
      <c r="B19" s="4"/>
      <c r="C19" s="635" t="s">
        <v>604</v>
      </c>
      <c r="D19" s="496" t="s">
        <v>240</v>
      </c>
      <c r="E19" s="497"/>
      <c r="F19" s="1490"/>
      <c r="G19" s="3"/>
    </row>
    <row r="20" spans="2:7">
      <c r="B20" s="4"/>
      <c r="C20" s="635" t="s">
        <v>604</v>
      </c>
      <c r="D20" s="496" t="s">
        <v>241</v>
      </c>
      <c r="E20" s="497"/>
      <c r="F20" s="1494"/>
      <c r="G20" s="3"/>
    </row>
    <row r="21" spans="2:7">
      <c r="B21" s="4"/>
      <c r="C21" s="635" t="s">
        <v>604</v>
      </c>
      <c r="D21" s="496" t="s">
        <v>242</v>
      </c>
      <c r="E21" s="497"/>
      <c r="F21" s="1493"/>
      <c r="G21" s="3"/>
    </row>
    <row r="22" spans="2:7">
      <c r="B22" s="4"/>
      <c r="C22" s="639"/>
      <c r="D22" s="496"/>
      <c r="E22" s="497"/>
      <c r="F22" s="1491"/>
      <c r="G22" s="3"/>
    </row>
    <row r="23" spans="2:7">
      <c r="B23" s="4"/>
      <c r="C23" s="639" t="s">
        <v>243</v>
      </c>
      <c r="D23" s="496" t="s">
        <v>244</v>
      </c>
      <c r="E23" s="497"/>
      <c r="F23" s="1491"/>
      <c r="G23" s="3"/>
    </row>
    <row r="24" spans="2:7">
      <c r="B24" s="4"/>
      <c r="C24" s="639" t="s">
        <v>243</v>
      </c>
      <c r="D24" s="496" t="s">
        <v>245</v>
      </c>
      <c r="E24" s="497"/>
      <c r="F24" s="1491"/>
      <c r="G24" s="3"/>
    </row>
    <row r="25" spans="2:7">
      <c r="B25" s="4"/>
      <c r="C25" s="639" t="s">
        <v>243</v>
      </c>
      <c r="D25" s="496" t="s">
        <v>246</v>
      </c>
      <c r="E25" s="497"/>
      <c r="F25" s="1491"/>
      <c r="G25" s="3"/>
    </row>
    <row r="26" spans="2:7">
      <c r="B26" s="4"/>
      <c r="C26" s="639" t="s">
        <v>243</v>
      </c>
      <c r="D26" s="496" t="s">
        <v>247</v>
      </c>
      <c r="E26" s="497"/>
      <c r="F26" s="1491"/>
      <c r="G26" s="3"/>
    </row>
    <row r="27" spans="2:7">
      <c r="B27" s="4"/>
      <c r="C27" s="639" t="s">
        <v>243</v>
      </c>
      <c r="D27" s="496" t="s">
        <v>248</v>
      </c>
      <c r="E27" s="497"/>
      <c r="F27" s="1491"/>
      <c r="G27" s="3"/>
    </row>
    <row r="28" spans="2:7">
      <c r="B28" s="4"/>
      <c r="C28" s="639" t="s">
        <v>243</v>
      </c>
      <c r="D28" s="496" t="s">
        <v>249</v>
      </c>
      <c r="E28" s="497"/>
      <c r="F28" s="1491"/>
      <c r="G28" s="3"/>
    </row>
    <row r="29" spans="2:7">
      <c r="B29" s="4"/>
      <c r="C29" s="639" t="s">
        <v>243</v>
      </c>
      <c r="D29" s="496" t="s">
        <v>250</v>
      </c>
      <c r="E29" s="497"/>
      <c r="F29" s="1491"/>
      <c r="G29" s="3"/>
    </row>
    <row r="30" spans="2:7">
      <c r="B30" s="4"/>
      <c r="C30" s="639" t="s">
        <v>243</v>
      </c>
      <c r="D30" s="496" t="s">
        <v>251</v>
      </c>
      <c r="E30" s="497"/>
      <c r="F30" s="1491"/>
      <c r="G30" s="3"/>
    </row>
    <row r="31" spans="2:7">
      <c r="B31" s="4"/>
      <c r="C31" s="639"/>
      <c r="D31" s="496"/>
      <c r="E31" s="497"/>
      <c r="F31" s="1491"/>
      <c r="G31" s="3"/>
    </row>
    <row r="32" spans="2:7">
      <c r="B32" s="4"/>
      <c r="C32" s="635" t="s">
        <v>252</v>
      </c>
      <c r="D32" s="496" t="s">
        <v>253</v>
      </c>
      <c r="E32" s="497"/>
      <c r="F32" s="1491"/>
      <c r="G32" s="3"/>
    </row>
    <row r="33" spans="2:7">
      <c r="B33" s="4"/>
      <c r="C33" s="635" t="s">
        <v>254</v>
      </c>
      <c r="D33" s="496" t="s">
        <v>255</v>
      </c>
      <c r="E33" s="497"/>
      <c r="F33" s="1490"/>
      <c r="G33" s="3"/>
    </row>
    <row r="34" spans="2:7">
      <c r="B34" s="4"/>
      <c r="C34" s="635" t="s">
        <v>252</v>
      </c>
      <c r="D34" s="496" t="s">
        <v>256</v>
      </c>
      <c r="E34" s="497"/>
      <c r="F34" s="1493"/>
      <c r="G34" s="3"/>
    </row>
    <row r="35" spans="2:7">
      <c r="B35" s="4"/>
      <c r="C35" s="635" t="s">
        <v>252</v>
      </c>
      <c r="D35" s="496" t="s">
        <v>256</v>
      </c>
      <c r="E35" s="497"/>
      <c r="F35" s="1493"/>
      <c r="G35" s="3"/>
    </row>
    <row r="36" spans="2:7">
      <c r="B36" s="4"/>
      <c r="C36" s="635" t="s">
        <v>252</v>
      </c>
      <c r="D36" s="496" t="s">
        <v>256</v>
      </c>
      <c r="E36" s="497"/>
      <c r="F36" s="1493"/>
      <c r="G36" s="3"/>
    </row>
    <row r="37" spans="2:7">
      <c r="B37" s="4"/>
      <c r="C37" s="635" t="s">
        <v>252</v>
      </c>
      <c r="D37" s="496" t="s">
        <v>256</v>
      </c>
      <c r="E37" s="497"/>
      <c r="F37" s="1493"/>
      <c r="G37" s="3"/>
    </row>
    <row r="38" spans="2:7">
      <c r="B38" s="4"/>
      <c r="C38" s="635" t="s">
        <v>254</v>
      </c>
      <c r="D38" s="496" t="s">
        <v>257</v>
      </c>
      <c r="E38" s="497"/>
      <c r="F38" s="1491"/>
      <c r="G38" s="3"/>
    </row>
    <row r="39" spans="2:7">
      <c r="B39" s="4"/>
      <c r="C39" s="635" t="s">
        <v>252</v>
      </c>
      <c r="D39" s="496" t="s">
        <v>258</v>
      </c>
      <c r="E39" s="497"/>
      <c r="F39" s="1493"/>
      <c r="G39" s="3"/>
    </row>
    <row r="40" spans="2:7">
      <c r="B40" s="4"/>
      <c r="C40" s="635" t="s">
        <v>252</v>
      </c>
      <c r="D40" s="496" t="s">
        <v>259</v>
      </c>
      <c r="E40" s="497"/>
      <c r="F40" s="1493"/>
      <c r="G40" s="3"/>
    </row>
    <row r="41" spans="2:7">
      <c r="B41" s="4"/>
      <c r="C41" s="635" t="s">
        <v>254</v>
      </c>
      <c r="D41" s="496" t="s">
        <v>264</v>
      </c>
      <c r="E41" s="497"/>
      <c r="F41" s="1493"/>
      <c r="G41" s="3"/>
    </row>
    <row r="42" spans="2:7">
      <c r="B42" s="4"/>
      <c r="C42" s="635" t="s">
        <v>254</v>
      </c>
      <c r="D42" s="496" t="s">
        <v>260</v>
      </c>
      <c r="E42" s="497"/>
      <c r="F42" s="1491"/>
      <c r="G42" s="3"/>
    </row>
    <row r="43" spans="2:7">
      <c r="B43" s="4"/>
      <c r="C43" s="635" t="s">
        <v>252</v>
      </c>
      <c r="D43" s="496" t="s">
        <v>261</v>
      </c>
      <c r="E43" s="497"/>
      <c r="F43" s="1493"/>
      <c r="G43" s="3"/>
    </row>
    <row r="44" spans="2:7">
      <c r="B44" s="4"/>
      <c r="C44" s="635" t="s">
        <v>252</v>
      </c>
      <c r="D44" s="496" t="s">
        <v>261</v>
      </c>
      <c r="E44" s="497"/>
      <c r="F44" s="1493"/>
      <c r="G44" s="3"/>
    </row>
    <row r="45" spans="2:7">
      <c r="B45" s="4"/>
      <c r="C45" s="635" t="s">
        <v>252</v>
      </c>
      <c r="D45" s="496" t="s">
        <v>261</v>
      </c>
      <c r="E45" s="497"/>
      <c r="F45" s="1493"/>
      <c r="G45" s="3"/>
    </row>
    <row r="46" spans="2:7">
      <c r="B46" s="4"/>
      <c r="C46" s="635" t="s">
        <v>252</v>
      </c>
      <c r="D46" s="496" t="s">
        <v>261</v>
      </c>
      <c r="E46" s="497"/>
      <c r="F46" s="1493"/>
      <c r="G46" s="3"/>
    </row>
    <row r="47" spans="2:7">
      <c r="B47" s="4"/>
      <c r="C47" s="635" t="s">
        <v>254</v>
      </c>
      <c r="D47" s="496" t="s">
        <v>265</v>
      </c>
      <c r="E47" s="497"/>
      <c r="F47" s="1491"/>
      <c r="G47" s="3"/>
    </row>
    <row r="48" spans="2:7">
      <c r="B48" s="4"/>
      <c r="C48" s="635" t="s">
        <v>252</v>
      </c>
      <c r="D48" s="496" t="s">
        <v>605</v>
      </c>
      <c r="E48" s="497"/>
      <c r="F48" s="1491"/>
      <c r="G48" s="3"/>
    </row>
    <row r="49" spans="2:7">
      <c r="B49" s="4"/>
      <c r="C49" s="635" t="s">
        <v>252</v>
      </c>
      <c r="D49" s="496" t="s">
        <v>605</v>
      </c>
      <c r="E49" s="497"/>
      <c r="F49" s="1491"/>
      <c r="G49" s="3"/>
    </row>
    <row r="50" spans="2:7">
      <c r="B50" s="4"/>
      <c r="C50" s="635" t="s">
        <v>252</v>
      </c>
      <c r="D50" s="496" t="s">
        <v>605</v>
      </c>
      <c r="E50" s="497"/>
      <c r="F50" s="1491"/>
      <c r="G50" s="3"/>
    </row>
    <row r="51" spans="2:7">
      <c r="B51" s="4"/>
      <c r="C51" s="635" t="s">
        <v>252</v>
      </c>
      <c r="D51" s="496" t="s">
        <v>262</v>
      </c>
      <c r="E51" s="497"/>
      <c r="F51" s="1491"/>
      <c r="G51" s="3"/>
    </row>
    <row r="52" spans="2:7">
      <c r="B52" s="4"/>
      <c r="C52" s="635" t="s">
        <v>252</v>
      </c>
      <c r="D52" s="496" t="s">
        <v>263</v>
      </c>
      <c r="E52" s="497"/>
      <c r="F52" s="1491"/>
      <c r="G52" s="3"/>
    </row>
    <row r="53" spans="2:7">
      <c r="B53" s="4"/>
      <c r="C53" s="635" t="s">
        <v>254</v>
      </c>
      <c r="D53" s="496" t="s">
        <v>266</v>
      </c>
      <c r="E53" s="497"/>
      <c r="F53" s="1491"/>
      <c r="G53" s="3"/>
    </row>
    <row r="54" spans="2:7">
      <c r="B54" s="4"/>
      <c r="C54" s="635"/>
      <c r="D54" s="496"/>
      <c r="E54" s="497"/>
      <c r="F54" s="1491"/>
      <c r="G54" s="3"/>
    </row>
    <row r="55" spans="2:7">
      <c r="B55" s="4"/>
      <c r="C55" s="635" t="s">
        <v>267</v>
      </c>
      <c r="D55" s="496" t="s">
        <v>268</v>
      </c>
      <c r="E55" s="497"/>
      <c r="F55" s="1491"/>
      <c r="G55" s="3"/>
    </row>
    <row r="56" spans="2:7">
      <c r="B56" s="4"/>
      <c r="C56" s="635" t="s">
        <v>267</v>
      </c>
      <c r="D56" s="496" t="s">
        <v>269</v>
      </c>
      <c r="E56" s="497"/>
      <c r="F56" s="1491"/>
      <c r="G56" s="3"/>
    </row>
    <row r="57" spans="2:7">
      <c r="B57" s="4"/>
      <c r="C57" s="635" t="s">
        <v>267</v>
      </c>
      <c r="D57" s="496" t="s">
        <v>270</v>
      </c>
      <c r="E57" s="497"/>
      <c r="F57" s="1491"/>
      <c r="G57" s="3"/>
    </row>
    <row r="58" spans="2:7" ht="15.75" customHeight="1">
      <c r="B58" s="4"/>
      <c r="C58" s="635" t="s">
        <v>267</v>
      </c>
      <c r="D58" s="496" t="s">
        <v>275</v>
      </c>
      <c r="E58" s="497"/>
      <c r="F58" s="1490"/>
      <c r="G58" s="3"/>
    </row>
    <row r="59" spans="2:7" ht="15.75" customHeight="1">
      <c r="B59" s="4"/>
      <c r="C59" s="635" t="s">
        <v>267</v>
      </c>
      <c r="D59" s="496" t="s">
        <v>276</v>
      </c>
      <c r="E59" s="497"/>
      <c r="F59" s="1490"/>
      <c r="G59" s="3"/>
    </row>
    <row r="60" spans="2:7" ht="15.75" customHeight="1">
      <c r="B60" s="4"/>
      <c r="C60" s="635" t="s">
        <v>267</v>
      </c>
      <c r="D60" s="496" t="s">
        <v>277</v>
      </c>
      <c r="E60" s="497"/>
      <c r="F60" s="1490"/>
      <c r="G60" s="3"/>
    </row>
    <row r="61" spans="2:7">
      <c r="B61" s="4"/>
      <c r="C61" s="635" t="s">
        <v>267</v>
      </c>
      <c r="D61" s="496" t="s">
        <v>271</v>
      </c>
      <c r="E61" s="497"/>
      <c r="F61" s="1491"/>
      <c r="G61" s="3"/>
    </row>
    <row r="62" spans="2:7">
      <c r="B62" s="4"/>
      <c r="C62" s="635" t="s">
        <v>267</v>
      </c>
      <c r="D62" s="496" t="s">
        <v>272</v>
      </c>
      <c r="E62" s="497"/>
      <c r="F62" s="1490"/>
      <c r="G62" s="3"/>
    </row>
    <row r="63" spans="2:7" ht="15" customHeight="1">
      <c r="B63" s="4"/>
      <c r="C63" s="635" t="s">
        <v>267</v>
      </c>
      <c r="D63" s="496" t="s">
        <v>273</v>
      </c>
      <c r="E63" s="497"/>
      <c r="F63" s="1490"/>
      <c r="G63" s="3"/>
    </row>
    <row r="64" spans="2:7" ht="15.75" customHeight="1">
      <c r="B64" s="13"/>
      <c r="C64" s="635" t="s">
        <v>267</v>
      </c>
      <c r="D64" s="496" t="s">
        <v>274</v>
      </c>
      <c r="E64" s="497"/>
      <c r="F64" s="1490"/>
      <c r="G64" s="14"/>
    </row>
    <row r="65" spans="2:7">
      <c r="B65" s="4"/>
      <c r="C65" s="635" t="s">
        <v>278</v>
      </c>
      <c r="D65" s="496" t="s">
        <v>279</v>
      </c>
      <c r="E65" s="497"/>
      <c r="F65" s="1490"/>
      <c r="G65" s="3"/>
    </row>
    <row r="66" spans="2:7">
      <c r="B66" s="4"/>
      <c r="C66" s="635" t="s">
        <v>278</v>
      </c>
      <c r="D66" s="496" t="s">
        <v>280</v>
      </c>
      <c r="E66" s="497"/>
      <c r="F66" s="1490"/>
      <c r="G66" s="3"/>
    </row>
    <row r="67" spans="2:7">
      <c r="B67" s="4"/>
      <c r="C67" s="635" t="s">
        <v>278</v>
      </c>
      <c r="D67" s="496" t="s">
        <v>281</v>
      </c>
      <c r="E67" s="497"/>
      <c r="F67" s="1490"/>
      <c r="G67" s="3"/>
    </row>
    <row r="68" spans="2:7">
      <c r="B68" s="4"/>
      <c r="C68" s="635"/>
      <c r="D68" s="496"/>
      <c r="E68" s="497"/>
      <c r="F68" s="1490"/>
      <c r="G68" s="3"/>
    </row>
    <row r="69" spans="2:7">
      <c r="B69" s="4"/>
      <c r="C69" s="635" t="s">
        <v>282</v>
      </c>
      <c r="D69" s="496" t="s">
        <v>283</v>
      </c>
      <c r="E69" s="497"/>
      <c r="F69" s="1494"/>
      <c r="G69" s="3"/>
    </row>
    <row r="70" spans="2:7">
      <c r="B70" s="4"/>
      <c r="C70" s="635" t="s">
        <v>282</v>
      </c>
      <c r="D70" s="496" t="s">
        <v>284</v>
      </c>
      <c r="E70" s="497"/>
      <c r="F70" s="1494"/>
      <c r="G70" s="3"/>
    </row>
    <row r="71" spans="2:7">
      <c r="B71" s="4"/>
      <c r="C71" s="635" t="s">
        <v>282</v>
      </c>
      <c r="D71" s="496" t="s">
        <v>285</v>
      </c>
      <c r="E71" s="497"/>
      <c r="F71" s="1494"/>
      <c r="G71" s="3"/>
    </row>
    <row r="72" spans="2:7">
      <c r="B72" s="4"/>
      <c r="C72" s="635" t="s">
        <v>282</v>
      </c>
      <c r="D72" s="496" t="s">
        <v>286</v>
      </c>
      <c r="E72" s="497"/>
      <c r="F72" s="1490"/>
      <c r="G72" s="3"/>
    </row>
    <row r="73" spans="2:7">
      <c r="B73" s="4"/>
      <c r="C73" s="635" t="s">
        <v>282</v>
      </c>
      <c r="D73" s="496" t="s">
        <v>287</v>
      </c>
      <c r="E73" s="497"/>
      <c r="F73" s="1490"/>
      <c r="G73" s="3"/>
    </row>
    <row r="74" spans="2:7">
      <c r="B74" s="4"/>
      <c r="C74" s="635" t="s">
        <v>282</v>
      </c>
      <c r="D74" s="496" t="s">
        <v>288</v>
      </c>
      <c r="E74" s="497"/>
      <c r="F74" s="1490"/>
      <c r="G74" s="3"/>
    </row>
    <row r="75" spans="2:7" ht="26.45">
      <c r="B75" s="4"/>
      <c r="C75" s="635" t="s">
        <v>282</v>
      </c>
      <c r="D75" s="606" t="s">
        <v>289</v>
      </c>
      <c r="E75" s="497"/>
      <c r="F75" s="1490"/>
      <c r="G75" s="3"/>
    </row>
    <row r="76" spans="2:7">
      <c r="B76" s="4"/>
      <c r="C76" s="635" t="s">
        <v>282</v>
      </c>
      <c r="D76" s="606" t="s">
        <v>290</v>
      </c>
      <c r="E76" s="497"/>
      <c r="F76" s="1490"/>
      <c r="G76" s="3"/>
    </row>
    <row r="77" spans="2:7">
      <c r="B77" s="4"/>
      <c r="C77" s="635" t="s">
        <v>282</v>
      </c>
      <c r="D77" s="496" t="s">
        <v>291</v>
      </c>
      <c r="E77" s="497"/>
      <c r="F77" s="1490"/>
      <c r="G77" s="3"/>
    </row>
    <row r="78" spans="2:7">
      <c r="B78" s="4"/>
      <c r="C78" s="1817" t="s">
        <v>282</v>
      </c>
      <c r="D78" s="694" t="s">
        <v>292</v>
      </c>
      <c r="E78" s="497"/>
      <c r="F78" s="1495"/>
      <c r="G78" s="3"/>
    </row>
    <row r="79" spans="2:7" ht="15" thickBot="1">
      <c r="B79" s="4"/>
      <c r="C79" s="636"/>
      <c r="D79" s="632"/>
      <c r="E79" s="860"/>
      <c r="F79" s="633"/>
      <c r="G79" s="3"/>
    </row>
    <row r="80" spans="2:7" ht="9" customHeight="1" thickBot="1">
      <c r="B80" s="5"/>
      <c r="C80" s="6"/>
      <c r="D80" s="6"/>
      <c r="E80" s="6"/>
      <c r="F80" s="6"/>
      <c r="G80" s="7"/>
    </row>
  </sheetData>
  <sheetProtection formatCells="0" formatColumns="0" formatRows="0" insertRows="0"/>
  <autoFilter ref="C7:F77" xr:uid="{00000000-0009-0000-0000-000010000000}"/>
  <mergeCells count="2">
    <mergeCell ref="C3:F3"/>
    <mergeCell ref="C5:E5"/>
  </mergeCells>
  <dataValidations count="1">
    <dataValidation type="date" allowBlank="1" showInputMessage="1" showErrorMessage="1" errorTitle="Date Format" error="Please enter a date in the MM/DD/YYYY format" sqref="E49:E79 E8:E47" xr:uid="{00000000-0002-0000-1000-000000000000}">
      <formula1>1</formula1>
      <formula2>402133</formula2>
    </dataValidation>
  </dataValidations>
  <pageMargins left="0.7" right="0.7" top="0.75" bottom="0.75" header="0.3" footer="0.3"/>
  <pageSetup scale="68" orientation="portrait" r:id="rId1"/>
  <headerFooter>
    <oddFooter>&amp;LForm 5
Project Schedule&amp;CCFA Forms</oddFooter>
  </headerFooter>
  <rowBreaks count="1" manualBreakCount="1">
    <brk id="67" min="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
  <sheetViews>
    <sheetView showGridLines="0" zoomScaleNormal="100" workbookViewId="0">
      <selection activeCell="N36" sqref="N36"/>
    </sheetView>
  </sheetViews>
  <sheetFormatPr defaultRowHeight="14.45"/>
  <sheetData/>
  <sheetProtection algorithmName="SHA-512" hashValue="OdDCluEmuw9XAp0Wd3Ni3l3Ey465ILNnX0Gm9kRlY1puC+EDlHZ65UVsHDHao0RQXgaXaCT2Nd0am1qlTpD8nQ==" saltValue="02QXbJ2S0kW26f1kBlnEvA==" spinCount="100000" sheet="1" objects="1" scenarios="1"/>
  <pageMargins left="0.25" right="0.25" top="0.75" bottom="0.75" header="0.3" footer="0.3"/>
  <pageSetup scale="9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dimension ref="B1:AG134"/>
  <sheetViews>
    <sheetView showGridLines="0" zoomScale="70" zoomScaleNormal="70" zoomScaleSheetLayoutView="100" workbookViewId="0">
      <pane xSplit="10" ySplit="14" topLeftCell="K130" activePane="bottomRight" state="frozen"/>
      <selection pane="bottomRight" activeCell="D92" sqref="D92:D104"/>
      <selection pane="bottomLeft" activeCell="A15" sqref="A15"/>
      <selection pane="topRight" activeCell="K1" sqref="K1"/>
    </sheetView>
  </sheetViews>
  <sheetFormatPr defaultColWidth="9.140625" defaultRowHeight="14.45"/>
  <cols>
    <col min="1" max="2" width="1.7109375" customWidth="1"/>
    <col min="3" max="3" width="2.85546875" customWidth="1"/>
    <col min="4" max="4" width="5.7109375" customWidth="1"/>
    <col min="5" max="5" width="8.5703125" customWidth="1"/>
    <col min="6" max="6" width="12.85546875" customWidth="1"/>
    <col min="7" max="7" width="10.7109375" customWidth="1"/>
    <col min="8" max="8" width="1.42578125" customWidth="1"/>
    <col min="9" max="9" width="7.85546875" customWidth="1"/>
    <col min="10" max="11" width="11.42578125" customWidth="1"/>
    <col min="12" max="12" width="16.85546875" customWidth="1"/>
    <col min="13" max="15" width="13.42578125" bestFit="1" customWidth="1"/>
    <col min="16" max="16" width="13.42578125" customWidth="1"/>
    <col min="17" max="22" width="13.42578125" hidden="1" customWidth="1"/>
    <col min="23" max="23" width="13.42578125" customWidth="1"/>
    <col min="24" max="24" width="0.7109375" customWidth="1"/>
    <col min="25" max="25" width="10.85546875" customWidth="1"/>
    <col min="26" max="26" width="14" customWidth="1"/>
    <col min="27" max="29" width="13.42578125" hidden="1" customWidth="1"/>
    <col min="30" max="30" width="13.42578125" bestFit="1" customWidth="1"/>
    <col min="31" max="31" width="1.7109375" customWidth="1"/>
    <col min="32" max="32" width="29" customWidth="1"/>
    <col min="33" max="33" width="1.7109375" customWidth="1"/>
  </cols>
  <sheetData>
    <row r="1" spans="2:33" ht="9" customHeight="1" thickBot="1">
      <c r="P1" s="1512"/>
    </row>
    <row r="2" spans="2:33" ht="9" customHeight="1">
      <c r="B2" s="279"/>
      <c r="C2" s="280"/>
      <c r="D2" s="280"/>
      <c r="E2" s="280"/>
      <c r="F2" s="280"/>
      <c r="G2" s="280"/>
      <c r="H2" s="280"/>
      <c r="I2" s="251"/>
      <c r="J2" s="251"/>
      <c r="K2" s="251"/>
      <c r="L2" s="251"/>
      <c r="M2" s="280"/>
      <c r="N2" s="280"/>
      <c r="O2" s="21"/>
      <c r="P2" s="21"/>
      <c r="Q2" s="21"/>
      <c r="R2" s="21"/>
      <c r="S2" s="21"/>
      <c r="T2" s="21"/>
      <c r="U2" s="21"/>
      <c r="V2" s="21"/>
      <c r="W2" s="21"/>
      <c r="X2" s="21"/>
      <c r="Y2" s="21"/>
      <c r="Z2" s="21"/>
      <c r="AA2" s="21"/>
      <c r="AB2" s="21"/>
      <c r="AC2" s="21"/>
      <c r="AD2" s="21"/>
      <c r="AE2" s="21"/>
      <c r="AF2" s="21"/>
      <c r="AG2" s="1307"/>
    </row>
    <row r="3" spans="2:33" ht="18">
      <c r="B3" s="281"/>
      <c r="C3" s="1769" t="s">
        <v>606</v>
      </c>
      <c r="D3" s="1769"/>
      <c r="E3" s="1769"/>
      <c r="F3" s="1769"/>
      <c r="G3" s="1769"/>
      <c r="H3" s="1769"/>
      <c r="I3" s="1769"/>
      <c r="J3" s="1769"/>
      <c r="K3" s="1769"/>
      <c r="L3" s="1769"/>
      <c r="M3" s="1769"/>
      <c r="N3" s="1769"/>
      <c r="O3" s="1769"/>
      <c r="P3" s="1769"/>
      <c r="Q3" s="1769"/>
      <c r="R3" s="1769"/>
      <c r="S3" s="1769"/>
      <c r="T3" s="1769"/>
      <c r="U3" s="1769"/>
      <c r="V3" s="1769"/>
      <c r="W3" s="1769"/>
      <c r="X3" s="1769"/>
      <c r="Y3" s="1769"/>
      <c r="Z3" s="1769"/>
      <c r="AA3" s="1769"/>
      <c r="AB3" s="1769"/>
      <c r="AC3" s="1769"/>
      <c r="AD3" s="1769"/>
      <c r="AE3" s="1769"/>
      <c r="AF3" s="1769"/>
      <c r="AG3" s="752"/>
    </row>
    <row r="4" spans="2:33" ht="15" customHeight="1">
      <c r="B4" s="281"/>
      <c r="C4" s="35"/>
      <c r="D4" s="35"/>
      <c r="E4" s="35"/>
      <c r="F4" s="35"/>
      <c r="G4" s="35"/>
      <c r="H4" s="35"/>
      <c r="I4" s="94"/>
      <c r="K4" s="94"/>
      <c r="L4" s="94"/>
      <c r="M4" s="35"/>
      <c r="N4" s="35"/>
      <c r="O4" s="18"/>
      <c r="P4" s="18"/>
      <c r="Q4" s="18"/>
      <c r="R4" s="18"/>
      <c r="S4" s="18"/>
      <c r="T4" s="18"/>
      <c r="U4" s="18"/>
      <c r="V4" s="18"/>
      <c r="W4" s="1511"/>
      <c r="X4" s="18"/>
      <c r="Y4" s="18"/>
      <c r="Z4" s="18"/>
      <c r="AA4" s="18"/>
      <c r="AB4" s="18"/>
      <c r="AC4" s="18"/>
      <c r="AD4" s="18"/>
      <c r="AF4" s="18"/>
      <c r="AG4" s="752"/>
    </row>
    <row r="5" spans="2:33" ht="15" thickBot="1">
      <c r="B5" s="281"/>
      <c r="C5" s="1778" t="str">
        <f>IF('1'!G5="",Messages!B3,(CONCATENATE("Project Name: ",'1'!G5)))</f>
        <v>Enter Project Name on Form 1</v>
      </c>
      <c r="D5" s="1778"/>
      <c r="E5" s="1778"/>
      <c r="F5" s="1778"/>
      <c r="G5" s="1778"/>
      <c r="H5" s="1778"/>
      <c r="I5" s="1778"/>
      <c r="J5" s="1778"/>
      <c r="K5" s="1778"/>
      <c r="L5" s="1778"/>
      <c r="M5" s="1778"/>
      <c r="N5" s="1778"/>
      <c r="O5" s="35"/>
      <c r="P5" s="1485"/>
      <c r="Q5" s="35"/>
      <c r="R5" s="35"/>
      <c r="S5" s="35"/>
      <c r="T5" s="35"/>
      <c r="U5" s="35"/>
      <c r="V5" s="35"/>
      <c r="W5" s="35"/>
      <c r="X5" s="35"/>
      <c r="Y5" s="35"/>
      <c r="Z5" s="1485"/>
      <c r="AA5" s="35"/>
      <c r="AB5" s="35"/>
      <c r="AC5" s="35"/>
      <c r="AD5" s="35"/>
      <c r="AF5" s="35"/>
      <c r="AG5" s="752"/>
    </row>
    <row r="6" spans="2:33" ht="7.5" customHeight="1" thickBot="1">
      <c r="B6" s="281"/>
      <c r="C6" s="35"/>
      <c r="D6" s="17"/>
      <c r="E6" s="94"/>
      <c r="F6" s="94"/>
      <c r="G6" s="94"/>
      <c r="H6" s="94"/>
      <c r="I6" s="94"/>
      <c r="J6" s="94"/>
      <c r="K6" s="35"/>
      <c r="L6" s="94"/>
      <c r="M6" s="35"/>
      <c r="N6" s="35"/>
      <c r="O6" s="35"/>
      <c r="P6" s="35"/>
      <c r="Q6" s="35"/>
      <c r="R6" s="35"/>
      <c r="S6" s="35"/>
      <c r="T6" s="35"/>
      <c r="U6" s="35"/>
      <c r="V6" s="35"/>
      <c r="W6" s="35"/>
      <c r="X6" s="35"/>
      <c r="Y6" s="35"/>
      <c r="Z6" s="35"/>
      <c r="AA6" s="35"/>
      <c r="AB6" s="35"/>
      <c r="AC6" s="35"/>
      <c r="AD6" s="35"/>
      <c r="AF6" s="35"/>
      <c r="AG6" s="752"/>
    </row>
    <row r="7" spans="2:33" ht="15" customHeight="1">
      <c r="B7" s="281"/>
      <c r="C7" s="92" t="s">
        <v>607</v>
      </c>
      <c r="D7" s="701"/>
      <c r="E7" s="94"/>
      <c r="F7" s="1818"/>
      <c r="G7" s="94"/>
      <c r="H7" s="94"/>
      <c r="I7" s="1603" t="s">
        <v>608</v>
      </c>
      <c r="J7" s="1594" t="s">
        <v>609</v>
      </c>
      <c r="K7" s="1819" t="s">
        <v>562</v>
      </c>
      <c r="L7" s="1819"/>
      <c r="M7" s="1819"/>
      <c r="N7" s="1819"/>
      <c r="O7" s="1819"/>
      <c r="P7" s="1819"/>
      <c r="Q7" s="1819"/>
      <c r="R7" s="1819"/>
      <c r="S7" s="1819"/>
      <c r="T7" s="1819"/>
      <c r="U7" s="1819"/>
      <c r="V7" s="1819"/>
      <c r="W7" s="1819"/>
      <c r="X7" s="1820"/>
      <c r="Y7" s="1608" t="s">
        <v>563</v>
      </c>
      <c r="Z7" s="1821"/>
      <c r="AA7" s="1821"/>
      <c r="AB7" s="1821"/>
      <c r="AC7" s="1821"/>
      <c r="AD7" s="1609"/>
      <c r="AF7" s="35"/>
      <c r="AG7" s="752"/>
    </row>
    <row r="8" spans="2:33" ht="15" customHeight="1">
      <c r="B8" s="281"/>
      <c r="C8" s="35"/>
      <c r="D8" s="94"/>
      <c r="E8" s="94"/>
      <c r="F8" s="94"/>
      <c r="G8" s="94"/>
      <c r="H8" s="94"/>
      <c r="I8" s="1604"/>
      <c r="J8" s="1595"/>
      <c r="K8" s="1597" t="s">
        <v>610</v>
      </c>
      <c r="L8" s="1311" t="s">
        <v>611</v>
      </c>
      <c r="M8" s="1311" t="s">
        <v>611</v>
      </c>
      <c r="N8" s="1311" t="s">
        <v>611</v>
      </c>
      <c r="O8" s="1311" t="s">
        <v>611</v>
      </c>
      <c r="P8" s="1311" t="s">
        <v>611</v>
      </c>
      <c r="Q8" s="1311" t="s">
        <v>611</v>
      </c>
      <c r="R8" s="1311" t="s">
        <v>611</v>
      </c>
      <c r="S8" s="1311" t="s">
        <v>611</v>
      </c>
      <c r="T8" s="1311" t="s">
        <v>611</v>
      </c>
      <c r="U8" s="1311" t="s">
        <v>611</v>
      </c>
      <c r="V8" s="1311" t="s">
        <v>611</v>
      </c>
      <c r="W8" s="1311" t="s">
        <v>611</v>
      </c>
      <c r="X8" s="282"/>
      <c r="Y8" s="1599" t="s">
        <v>612</v>
      </c>
      <c r="Z8" s="1311" t="s">
        <v>611</v>
      </c>
      <c r="AA8" s="1311" t="s">
        <v>611</v>
      </c>
      <c r="AB8" s="1311" t="s">
        <v>611</v>
      </c>
      <c r="AC8" s="1311" t="s">
        <v>611</v>
      </c>
      <c r="AD8" s="1312" t="s">
        <v>611</v>
      </c>
      <c r="AF8" s="35"/>
      <c r="AG8" s="752"/>
    </row>
    <row r="9" spans="2:33">
      <c r="B9" s="281"/>
      <c r="C9" s="35"/>
      <c r="D9" s="94"/>
      <c r="E9" s="94"/>
      <c r="F9" s="94"/>
      <c r="G9" s="94"/>
      <c r="H9" s="94"/>
      <c r="I9" s="1604"/>
      <c r="J9" s="1595"/>
      <c r="K9" s="1597"/>
      <c r="L9" s="1301"/>
      <c r="M9" s="1301"/>
      <c r="N9" s="1301"/>
      <c r="O9" s="1301"/>
      <c r="P9" s="1301"/>
      <c r="Q9" s="1301"/>
      <c r="R9" s="1301"/>
      <c r="S9" s="1301"/>
      <c r="T9" s="1301"/>
      <c r="U9" s="1301"/>
      <c r="V9" s="1301"/>
      <c r="W9" s="1301"/>
      <c r="X9" s="282"/>
      <c r="Y9" s="1599"/>
      <c r="Z9" s="1301"/>
      <c r="AA9" s="1301"/>
      <c r="AB9" s="1301"/>
      <c r="AC9" s="1301"/>
      <c r="AD9" s="1302"/>
      <c r="AG9" s="752"/>
    </row>
    <row r="10" spans="2:33" ht="15" thickBot="1">
      <c r="B10" s="281"/>
      <c r="C10" s="35"/>
      <c r="D10" s="94"/>
      <c r="E10" s="94"/>
      <c r="F10" s="94"/>
      <c r="G10" s="94"/>
      <c r="H10" s="94"/>
      <c r="I10" s="1604"/>
      <c r="J10" s="1595"/>
      <c r="K10" s="1597"/>
      <c r="L10" s="1311" t="s">
        <v>613</v>
      </c>
      <c r="M10" s="1311" t="s">
        <v>613</v>
      </c>
      <c r="N10" s="1311" t="s">
        <v>613</v>
      </c>
      <c r="O10" s="1311" t="s">
        <v>613</v>
      </c>
      <c r="P10" s="1311" t="s">
        <v>613</v>
      </c>
      <c r="Q10" s="1311" t="s">
        <v>613</v>
      </c>
      <c r="R10" s="1311" t="s">
        <v>613</v>
      </c>
      <c r="S10" s="1311" t="s">
        <v>613</v>
      </c>
      <c r="T10" s="1311" t="s">
        <v>613</v>
      </c>
      <c r="U10" s="1311" t="s">
        <v>613</v>
      </c>
      <c r="V10" s="1311" t="s">
        <v>613</v>
      </c>
      <c r="W10" s="1311" t="s">
        <v>613</v>
      </c>
      <c r="X10" s="282"/>
      <c r="Y10" s="1599"/>
      <c r="Z10" s="1311" t="s">
        <v>613</v>
      </c>
      <c r="AA10" s="1311" t="s">
        <v>613</v>
      </c>
      <c r="AB10" s="1311" t="s">
        <v>613</v>
      </c>
      <c r="AC10" s="1311" t="s">
        <v>613</v>
      </c>
      <c r="AD10" s="1312" t="s">
        <v>613</v>
      </c>
      <c r="AG10" s="752"/>
    </row>
    <row r="11" spans="2:33" ht="15" thickBot="1">
      <c r="B11" s="281"/>
      <c r="C11" s="35"/>
      <c r="D11" s="94"/>
      <c r="E11" s="55"/>
      <c r="F11" s="55"/>
      <c r="G11" s="55"/>
      <c r="H11" s="55"/>
      <c r="I11" s="1604"/>
      <c r="J11" s="1595"/>
      <c r="K11" s="1597"/>
      <c r="L11" s="1432"/>
      <c r="M11" s="1432"/>
      <c r="N11" s="1432"/>
      <c r="O11" s="1432"/>
      <c r="P11" s="1432"/>
      <c r="Q11" s="1432"/>
      <c r="R11" s="1432"/>
      <c r="S11" s="1432"/>
      <c r="T11" s="1432"/>
      <c r="U11" s="1432"/>
      <c r="V11" s="1432"/>
      <c r="W11" s="1432"/>
      <c r="X11" s="1304"/>
      <c r="Y11" s="1599"/>
      <c r="Z11" s="1303"/>
      <c r="AA11" s="1303"/>
      <c r="AB11" s="1303"/>
      <c r="AC11" s="1303"/>
      <c r="AD11" s="1305"/>
      <c r="AF11" s="1308" t="s">
        <v>591</v>
      </c>
      <c r="AG11" s="752"/>
    </row>
    <row r="12" spans="2:33">
      <c r="B12" s="281"/>
      <c r="C12" s="35"/>
      <c r="D12" s="94"/>
      <c r="E12" s="55"/>
      <c r="F12" s="55"/>
      <c r="G12" s="55"/>
      <c r="H12" s="55"/>
      <c r="I12" s="1604"/>
      <c r="J12" s="1595"/>
      <c r="K12" s="1597"/>
      <c r="L12" s="1311" t="s">
        <v>614</v>
      </c>
      <c r="M12" s="1311" t="s">
        <v>614</v>
      </c>
      <c r="N12" s="1311" t="s">
        <v>614</v>
      </c>
      <c r="O12" s="1311" t="s">
        <v>614</v>
      </c>
      <c r="P12" s="1311" t="s">
        <v>614</v>
      </c>
      <c r="Q12" s="1311" t="s">
        <v>614</v>
      </c>
      <c r="R12" s="1311" t="s">
        <v>614</v>
      </c>
      <c r="S12" s="1311" t="s">
        <v>614</v>
      </c>
      <c r="T12" s="1311" t="s">
        <v>614</v>
      </c>
      <c r="U12" s="1311" t="s">
        <v>614</v>
      </c>
      <c r="V12" s="1311" t="s">
        <v>614</v>
      </c>
      <c r="W12" s="1311" t="s">
        <v>614</v>
      </c>
      <c r="X12" s="282"/>
      <c r="Y12" s="1599"/>
      <c r="Z12" s="1311" t="s">
        <v>614</v>
      </c>
      <c r="AA12" s="1311" t="s">
        <v>614</v>
      </c>
      <c r="AB12" s="1311" t="s">
        <v>614</v>
      </c>
      <c r="AC12" s="1311" t="s">
        <v>614</v>
      </c>
      <c r="AD12" s="1312" t="s">
        <v>614</v>
      </c>
      <c r="AF12" s="1433"/>
      <c r="AG12" s="752"/>
    </row>
    <row r="13" spans="2:33" ht="15" thickBot="1">
      <c r="B13" s="281"/>
      <c r="C13" s="35"/>
      <c r="D13" s="94"/>
      <c r="E13" s="55"/>
      <c r="F13" s="55"/>
      <c r="G13" s="55"/>
      <c r="H13" s="55"/>
      <c r="I13" s="1605"/>
      <c r="J13" s="1596"/>
      <c r="K13" s="1598"/>
      <c r="L13" s="1465">
        <f t="shared" ref="L13:W13" si="0">L11-L123</f>
        <v>0</v>
      </c>
      <c r="M13" s="1465">
        <f t="shared" si="0"/>
        <v>0</v>
      </c>
      <c r="N13" s="1465">
        <f t="shared" si="0"/>
        <v>0</v>
      </c>
      <c r="O13" s="1465">
        <f t="shared" si="0"/>
        <v>0</v>
      </c>
      <c r="P13" s="1465">
        <f t="shared" ref="P13:U13" si="1">P11-P123</f>
        <v>0</v>
      </c>
      <c r="Q13" s="1465">
        <f t="shared" si="1"/>
        <v>0</v>
      </c>
      <c r="R13" s="1465">
        <f t="shared" si="1"/>
        <v>0</v>
      </c>
      <c r="S13" s="1465">
        <f t="shared" si="1"/>
        <v>0</v>
      </c>
      <c r="T13" s="1465">
        <f t="shared" si="1"/>
        <v>0</v>
      </c>
      <c r="U13" s="1465">
        <f t="shared" si="1"/>
        <v>0</v>
      </c>
      <c r="V13" s="1465">
        <f t="shared" si="0"/>
        <v>0</v>
      </c>
      <c r="W13" s="1465">
        <f t="shared" si="0"/>
        <v>0</v>
      </c>
      <c r="X13" s="1309" t="e">
        <f>ROUND((X11-#REF!),0)</f>
        <v>#REF!</v>
      </c>
      <c r="Y13" s="1600"/>
      <c r="Z13" s="1465">
        <f>Z11-Z123</f>
        <v>0</v>
      </c>
      <c r="AA13" s="1465">
        <f>AA11-AA123</f>
        <v>0</v>
      </c>
      <c r="AB13" s="1465">
        <f>AB11-AB123</f>
        <v>0</v>
      </c>
      <c r="AC13" s="1465">
        <f>AC11-AC123</f>
        <v>0</v>
      </c>
      <c r="AD13" s="1466">
        <f>AD11-AD123</f>
        <v>0</v>
      </c>
      <c r="AF13" s="1433"/>
      <c r="AG13" s="752"/>
    </row>
    <row r="14" spans="2:33">
      <c r="B14" s="281"/>
      <c r="C14" s="35"/>
      <c r="D14" s="94"/>
      <c r="E14" s="55"/>
      <c r="F14" s="55"/>
      <c r="G14" s="55"/>
      <c r="H14" s="55"/>
      <c r="I14" s="15"/>
      <c r="J14" s="15"/>
      <c r="K14" s="283"/>
      <c r="L14" s="1306" t="str">
        <f>IF(AND(L11&lt;&gt;0),((IF((ROUND(L13,0))&lt;0,Messages!$B27,(IF((ROUND(L13,0))&gt;0,Messages!$B28,Messages!$B29))))),"")</f>
        <v/>
      </c>
      <c r="M14" s="1306" t="str">
        <f>IF(AND(M11&lt;&gt;0),((IF((ROUND(M13,0))&lt;0,Messages!$B27,(IF((ROUND(M13,0))&gt;0,Messages!$B28,Messages!$B29))))),"")</f>
        <v/>
      </c>
      <c r="N14" s="1306" t="str">
        <f>IF(AND(N11&lt;&gt;0),((IF((ROUND(N13,0))&lt;0,Messages!$B27,(IF((ROUND(N13,0))&gt;0,Messages!$B28,Messages!$B29))))),"")</f>
        <v/>
      </c>
      <c r="O14" s="1306" t="str">
        <f>IF(AND(O11&lt;&gt;0),((IF((ROUND(O13,0))&lt;0,Messages!$B27,(IF((ROUND(O13,0))&gt;0,Messages!$B28,Messages!$B29))))),"")</f>
        <v/>
      </c>
      <c r="P14" s="1306" t="str">
        <f>IF(AND(P11&lt;&gt;0),((IF((ROUND(P13,0))&lt;0,Messages!$B27,(IF((ROUND(P13,0))&gt;0,Messages!$B28,Messages!$B29))))),"")</f>
        <v/>
      </c>
      <c r="Q14" s="1306" t="str">
        <f>IF(AND(Q11&lt;&gt;0),((IF((ROUND(Q13,0))&lt;0,Messages!$B27,(IF((ROUND(Q13,0))&gt;0,Messages!$B28,Messages!$B29))))),"")</f>
        <v/>
      </c>
      <c r="R14" s="1306" t="str">
        <f>IF(AND(R11&lt;&gt;0),((IF((ROUND(R13,0))&lt;0,Messages!$B27,(IF((ROUND(R13,0))&gt;0,Messages!$B28,Messages!$B29))))),"")</f>
        <v/>
      </c>
      <c r="S14" s="1306" t="str">
        <f>IF(AND(S11&lt;&gt;0),((IF((ROUND(S13,0))&lt;0,Messages!$B27,(IF((ROUND(S13,0))&gt;0,Messages!$B28,Messages!$B29))))),"")</f>
        <v/>
      </c>
      <c r="T14" s="1306" t="str">
        <f>IF(AND(T11&lt;&gt;0),((IF((ROUND(T13,0))&lt;0,Messages!$B27,(IF((ROUND(T13,0))&gt;0,Messages!$B28,Messages!$B29))))),"")</f>
        <v/>
      </c>
      <c r="U14" s="1306" t="str">
        <f>IF(AND(U11&lt;&gt;0),((IF((ROUND(U13,0))&lt;0,Messages!$B27,(IF((ROUND(U13,0))&gt;0,Messages!$B28,Messages!$B29))))),"")</f>
        <v/>
      </c>
      <c r="V14" s="1306" t="str">
        <f>IF(AND(V11&lt;&gt;0),((IF((ROUND(V13,0))&lt;0,Messages!$B27,(IF((ROUND(V13,0))&gt;0,Messages!$B28,Messages!$B29))))),"")</f>
        <v/>
      </c>
      <c r="W14" s="1306" t="str">
        <f>IF(AND(W11&lt;&gt;0),((IF((ROUND(W13,0))&lt;0,Messages!$B27,(IF((ROUND(W13,0))&gt;0,Messages!$B28,Messages!$B29))))),"")</f>
        <v/>
      </c>
      <c r="X14" s="1306"/>
      <c r="Y14" s="1306" t="str">
        <f>IF(AND(Y11&lt;&gt;0),((IF((ROUND(Y13,0))&lt;0,Messages!$B27,(IF((ROUND(Y13,0))&gt;0,Messages!$B28,Messages!$B29))))),"")</f>
        <v/>
      </c>
      <c r="Z14" s="1306" t="str">
        <f>IF(AND(Z11&lt;&gt;0),((IF((ROUND(Z13,0))&lt;0,Messages!$B27,(IF((ROUND(Z13,0))&gt;0,Messages!$B28,Messages!$B29))))),"")</f>
        <v/>
      </c>
      <c r="AA14" s="1306" t="str">
        <f>IF(AND(AA11&lt;&gt;0),((IF((ROUND(AA13,0))&lt;0,Messages!$B27,(IF((ROUND(AA13,0))&gt;0,Messages!$B28,Messages!$B29))))),"")</f>
        <v/>
      </c>
      <c r="AB14" s="1306" t="str">
        <f>IF(AND(AB11&lt;&gt;0),((IF((ROUND(AB13,0))&lt;0,Messages!$B27,(IF((ROUND(AB13,0))&gt;0,Messages!$B28,Messages!$B29))))),"")</f>
        <v/>
      </c>
      <c r="AC14" s="1306" t="str">
        <f>IF(AND(AC11&lt;&gt;0),((IF((ROUND(AC13,0))&lt;0,Messages!$B27,(IF((ROUND(AC13,0))&gt;0,Messages!$B28,Messages!$B29))))),"")</f>
        <v/>
      </c>
      <c r="AD14" s="1306" t="str">
        <f>IF(AND(AD11&lt;&gt;0),((IF((ROUND(AD13,0))&lt;0,Messages!$B27,(IF((ROUND(AD13,0))&gt;0,Messages!$B28,Messages!$B29))))),"")</f>
        <v/>
      </c>
      <c r="AE14" s="1306" t="str">
        <f>IF(AND(AE11&lt;&gt;0,AE13&lt;&gt;0),((IF(AE13&lt;0,"Source &lt; Uses",(IF(AE13&gt;0,"Source &gt; Uses","Source = Uses"))))),"")</f>
        <v/>
      </c>
      <c r="AG14" s="752"/>
    </row>
    <row r="15" spans="2:33" ht="15" thickBot="1">
      <c r="B15" s="281"/>
      <c r="C15" s="1822" t="s">
        <v>615</v>
      </c>
      <c r="D15" s="1822"/>
      <c r="E15" s="1822"/>
      <c r="F15" s="1822"/>
      <c r="G15" s="1822"/>
      <c r="H15" s="37"/>
      <c r="I15" s="37"/>
      <c r="J15" s="37"/>
      <c r="K15" s="37"/>
      <c r="X15" s="1309"/>
      <c r="AG15" s="752"/>
    </row>
    <row r="16" spans="2:33">
      <c r="B16" s="281"/>
      <c r="C16" s="35"/>
      <c r="D16" s="1823" t="s">
        <v>616</v>
      </c>
      <c r="E16" s="1823"/>
      <c r="F16" s="1823"/>
      <c r="G16" s="1823"/>
      <c r="H16" s="1823"/>
      <c r="I16" s="498" t="str">
        <f t="shared" ref="I16:I22" si="2">IFERROR(J16/J$123," ")</f>
        <v xml:space="preserve"> </v>
      </c>
      <c r="J16" s="1824"/>
      <c r="K16" s="499">
        <f t="shared" ref="K16:K21" si="3">SUM(L16:W16)</f>
        <v>0</v>
      </c>
      <c r="L16" s="1498"/>
      <c r="M16" s="1496"/>
      <c r="N16" s="1496"/>
      <c r="O16" s="1496"/>
      <c r="P16" s="1496"/>
      <c r="Q16" s="1496"/>
      <c r="R16" s="1496"/>
      <c r="S16" s="1496"/>
      <c r="T16" s="1496"/>
      <c r="U16" s="1496"/>
      <c r="V16" s="1496"/>
      <c r="W16" s="1496"/>
      <c r="X16" s="291"/>
      <c r="Y16" s="499">
        <f t="shared" ref="Y16:Y21" si="4">SUM(Z16:AD16)</f>
        <v>0</v>
      </c>
      <c r="Z16" s="1498"/>
      <c r="AA16" s="1498"/>
      <c r="AB16" s="1498"/>
      <c r="AC16" s="1498"/>
      <c r="AD16" s="1825"/>
      <c r="AF16" s="1298"/>
      <c r="AG16" s="752"/>
    </row>
    <row r="17" spans="2:33">
      <c r="B17" s="281"/>
      <c r="C17" s="35"/>
      <c r="D17" s="35" t="s">
        <v>617</v>
      </c>
      <c r="E17" s="35"/>
      <c r="F17" s="35"/>
      <c r="G17" s="35"/>
      <c r="H17" s="35"/>
      <c r="I17" s="500" t="str">
        <f t="shared" si="2"/>
        <v xml:space="preserve"> </v>
      </c>
      <c r="J17" s="695"/>
      <c r="K17" s="510">
        <f t="shared" si="3"/>
        <v>0</v>
      </c>
      <c r="L17" s="501"/>
      <c r="M17" s="502"/>
      <c r="N17" s="502"/>
      <c r="O17" s="502"/>
      <c r="P17" s="502"/>
      <c r="Q17" s="502"/>
      <c r="R17" s="502"/>
      <c r="S17" s="502"/>
      <c r="T17" s="502"/>
      <c r="U17" s="502"/>
      <c r="V17" s="502"/>
      <c r="W17" s="502"/>
      <c r="X17" s="284"/>
      <c r="Y17" s="510">
        <f t="shared" si="4"/>
        <v>0</v>
      </c>
      <c r="Z17" s="501"/>
      <c r="AA17" s="501"/>
      <c r="AB17" s="501"/>
      <c r="AC17" s="501"/>
      <c r="AD17" s="507"/>
      <c r="AF17" s="1299"/>
      <c r="AG17" s="752"/>
    </row>
    <row r="18" spans="2:33">
      <c r="B18" s="281"/>
      <c r="C18" s="35"/>
      <c r="D18" s="34" t="s">
        <v>618</v>
      </c>
      <c r="E18" s="34"/>
      <c r="F18" s="34"/>
      <c r="G18" s="34"/>
      <c r="H18" s="34"/>
      <c r="I18" s="500" t="str">
        <f t="shared" si="2"/>
        <v xml:space="preserve"> </v>
      </c>
      <c r="J18" s="695"/>
      <c r="K18" s="510">
        <f t="shared" si="3"/>
        <v>0</v>
      </c>
      <c r="L18" s="501"/>
      <c r="M18" s="502"/>
      <c r="N18" s="502"/>
      <c r="O18" s="502"/>
      <c r="P18" s="502"/>
      <c r="Q18" s="502"/>
      <c r="R18" s="502"/>
      <c r="S18" s="502"/>
      <c r="T18" s="502"/>
      <c r="U18" s="502"/>
      <c r="V18" s="502"/>
      <c r="W18" s="502"/>
      <c r="X18" s="284"/>
      <c r="Y18" s="510">
        <f t="shared" si="4"/>
        <v>0</v>
      </c>
      <c r="Z18" s="501"/>
      <c r="AA18" s="501"/>
      <c r="AB18" s="501"/>
      <c r="AC18" s="501"/>
      <c r="AD18" s="507"/>
      <c r="AF18" s="1299"/>
      <c r="AG18" s="752"/>
    </row>
    <row r="19" spans="2:33">
      <c r="B19" s="281"/>
      <c r="C19" s="35"/>
      <c r="D19" s="34" t="s">
        <v>619</v>
      </c>
      <c r="E19" s="34"/>
      <c r="F19" s="34"/>
      <c r="G19" s="34"/>
      <c r="H19" s="34"/>
      <c r="I19" s="500" t="str">
        <f t="shared" si="2"/>
        <v xml:space="preserve"> </v>
      </c>
      <c r="J19" s="695"/>
      <c r="K19" s="510">
        <f t="shared" si="3"/>
        <v>0</v>
      </c>
      <c r="L19" s="501"/>
      <c r="M19" s="502"/>
      <c r="N19" s="502"/>
      <c r="O19" s="502"/>
      <c r="P19" s="502"/>
      <c r="Q19" s="502"/>
      <c r="R19" s="502"/>
      <c r="S19" s="502"/>
      <c r="T19" s="502"/>
      <c r="U19" s="502"/>
      <c r="V19" s="502"/>
      <c r="W19" s="502"/>
      <c r="X19" s="284"/>
      <c r="Y19" s="510">
        <f t="shared" si="4"/>
        <v>0</v>
      </c>
      <c r="Z19" s="501"/>
      <c r="AA19" s="501"/>
      <c r="AB19" s="501"/>
      <c r="AC19" s="501"/>
      <c r="AD19" s="507"/>
      <c r="AF19" s="1299"/>
      <c r="AG19" s="752"/>
    </row>
    <row r="20" spans="2:33">
      <c r="B20" s="281"/>
      <c r="C20" s="35"/>
      <c r="D20" s="39" t="s">
        <v>620</v>
      </c>
      <c r="E20" s="39"/>
      <c r="F20" s="39"/>
      <c r="G20" s="39"/>
      <c r="H20" s="39"/>
      <c r="I20" s="500" t="str">
        <f t="shared" si="2"/>
        <v xml:space="preserve"> </v>
      </c>
      <c r="J20" s="695"/>
      <c r="K20" s="510">
        <f t="shared" si="3"/>
        <v>0</v>
      </c>
      <c r="L20" s="501"/>
      <c r="M20" s="502"/>
      <c r="N20" s="502"/>
      <c r="O20" s="502"/>
      <c r="P20" s="502"/>
      <c r="Q20" s="502"/>
      <c r="R20" s="502"/>
      <c r="S20" s="502"/>
      <c r="T20" s="502"/>
      <c r="U20" s="502"/>
      <c r="V20" s="502"/>
      <c r="W20" s="502"/>
      <c r="X20" s="284"/>
      <c r="Y20" s="510">
        <f t="shared" si="4"/>
        <v>0</v>
      </c>
      <c r="Z20" s="501"/>
      <c r="AA20" s="501"/>
      <c r="AB20" s="501"/>
      <c r="AC20" s="501"/>
      <c r="AD20" s="507"/>
      <c r="AF20" s="1299"/>
      <c r="AG20" s="752"/>
    </row>
    <row r="21" spans="2:33" ht="15" thickBot="1">
      <c r="B21" s="281"/>
      <c r="C21" s="35"/>
      <c r="D21" s="39" t="s">
        <v>621</v>
      </c>
      <c r="E21" s="1606"/>
      <c r="F21" s="1826"/>
      <c r="G21" s="1607"/>
      <c r="H21" s="97"/>
      <c r="I21" s="503" t="str">
        <f t="shared" si="2"/>
        <v xml:space="preserve"> </v>
      </c>
      <c r="J21" s="696"/>
      <c r="K21" s="512">
        <f t="shared" si="3"/>
        <v>0</v>
      </c>
      <c r="L21" s="504"/>
      <c r="M21" s="505"/>
      <c r="N21" s="505"/>
      <c r="O21" s="505"/>
      <c r="P21" s="505"/>
      <c r="Q21" s="505"/>
      <c r="R21" s="505"/>
      <c r="S21" s="505"/>
      <c r="T21" s="505"/>
      <c r="U21" s="505"/>
      <c r="V21" s="505"/>
      <c r="W21" s="505"/>
      <c r="X21" s="284"/>
      <c r="Y21" s="512">
        <f t="shared" si="4"/>
        <v>0</v>
      </c>
      <c r="Z21" s="504"/>
      <c r="AA21" s="504"/>
      <c r="AB21" s="504"/>
      <c r="AC21" s="504"/>
      <c r="AD21" s="508"/>
      <c r="AF21" s="1300"/>
      <c r="AG21" s="752"/>
    </row>
    <row r="22" spans="2:33" ht="15" thickBot="1">
      <c r="B22" s="281"/>
      <c r="C22" s="35"/>
      <c r="D22" s="34"/>
      <c r="E22" s="34"/>
      <c r="F22" s="34"/>
      <c r="G22" s="38" t="s">
        <v>622</v>
      </c>
      <c r="H22" s="38"/>
      <c r="I22" s="224" t="str">
        <f t="shared" si="2"/>
        <v xml:space="preserve"> </v>
      </c>
      <c r="J22" s="27">
        <f t="shared" ref="J22:W22" si="5">SUM(J16:J21)</f>
        <v>0</v>
      </c>
      <c r="K22" s="20">
        <f t="shared" si="5"/>
        <v>0</v>
      </c>
      <c r="L22" s="728">
        <f t="shared" si="5"/>
        <v>0</v>
      </c>
      <c r="M22" s="729">
        <f t="shared" si="5"/>
        <v>0</v>
      </c>
      <c r="N22" s="729">
        <f t="shared" si="5"/>
        <v>0</v>
      </c>
      <c r="O22" s="729">
        <f t="shared" si="5"/>
        <v>0</v>
      </c>
      <c r="P22" s="729">
        <f t="shared" ref="P22:U22" si="6">SUM(P16:P21)</f>
        <v>0</v>
      </c>
      <c r="Q22" s="729">
        <f t="shared" si="6"/>
        <v>0</v>
      </c>
      <c r="R22" s="729">
        <f t="shared" si="6"/>
        <v>0</v>
      </c>
      <c r="S22" s="729">
        <f t="shared" si="6"/>
        <v>0</v>
      </c>
      <c r="T22" s="729">
        <f t="shared" si="6"/>
        <v>0</v>
      </c>
      <c r="U22" s="729">
        <f t="shared" si="6"/>
        <v>0</v>
      </c>
      <c r="V22" s="729">
        <f t="shared" si="5"/>
        <v>0</v>
      </c>
      <c r="W22" s="729">
        <f t="shared" si="5"/>
        <v>0</v>
      </c>
      <c r="X22" s="285"/>
      <c r="Y22" s="286">
        <f t="shared" ref="Y22:AD22" si="7">SUM(Y16:Y21)</f>
        <v>0</v>
      </c>
      <c r="Z22" s="728">
        <f t="shared" si="7"/>
        <v>0</v>
      </c>
      <c r="AA22" s="728">
        <f t="shared" si="7"/>
        <v>0</v>
      </c>
      <c r="AB22" s="728">
        <f t="shared" si="7"/>
        <v>0</v>
      </c>
      <c r="AC22" s="728">
        <f t="shared" si="7"/>
        <v>0</v>
      </c>
      <c r="AD22" s="730">
        <f t="shared" si="7"/>
        <v>0</v>
      </c>
      <c r="AG22" s="752"/>
    </row>
    <row r="23" spans="2:33" ht="3.75" customHeight="1">
      <c r="B23" s="281"/>
      <c r="C23" s="34"/>
      <c r="D23" s="34"/>
      <c r="E23" s="34"/>
      <c r="F23" s="34"/>
      <c r="G23" s="34"/>
      <c r="H23" s="34"/>
      <c r="I23" s="94"/>
      <c r="J23" s="1206"/>
      <c r="K23" s="1199"/>
      <c r="L23" s="16"/>
      <c r="M23" s="16"/>
      <c r="N23" s="16"/>
      <c r="O23" s="16"/>
      <c r="P23" s="1199"/>
      <c r="Q23" s="1199"/>
      <c r="R23" s="1199"/>
      <c r="S23" s="1199"/>
      <c r="T23" s="1199"/>
      <c r="U23" s="1199"/>
      <c r="V23" s="1199"/>
      <c r="W23" s="16"/>
      <c r="X23" s="284"/>
      <c r="Y23" s="16"/>
      <c r="Z23" s="16"/>
      <c r="AA23" s="16"/>
      <c r="AB23" s="16"/>
      <c r="AC23" s="16"/>
      <c r="AD23" s="16"/>
      <c r="AG23" s="752"/>
    </row>
    <row r="24" spans="2:33" ht="15" thickBot="1">
      <c r="B24" s="281"/>
      <c r="C24" s="1822" t="s">
        <v>623</v>
      </c>
      <c r="D24" s="1822"/>
      <c r="E24" s="1822"/>
      <c r="F24" s="1822"/>
      <c r="G24" s="1822"/>
      <c r="H24" s="37"/>
      <c r="I24" s="37"/>
      <c r="J24" s="1200"/>
      <c r="K24" s="1200"/>
      <c r="L24" s="1201"/>
      <c r="M24" s="1199"/>
      <c r="N24" s="1199"/>
      <c r="O24" s="1202"/>
      <c r="P24" s="1202"/>
      <c r="Q24" s="1202"/>
      <c r="R24" s="1202"/>
      <c r="S24" s="1202"/>
      <c r="T24" s="1202"/>
      <c r="U24" s="1202"/>
      <c r="V24" s="1202"/>
      <c r="W24" s="1202"/>
      <c r="X24" s="1203"/>
      <c r="Y24" s="1199"/>
      <c r="Z24" s="1202"/>
      <c r="AA24" s="1202"/>
      <c r="AB24" s="1202"/>
      <c r="AC24" s="1202"/>
      <c r="AD24" s="1202"/>
      <c r="AG24" s="752"/>
    </row>
    <row r="25" spans="2:33">
      <c r="B25" s="281"/>
      <c r="C25" s="35"/>
      <c r="D25" s="1827" t="s">
        <v>624</v>
      </c>
      <c r="E25" s="1827"/>
      <c r="F25" s="1827"/>
      <c r="G25" s="1827"/>
      <c r="H25" s="1827"/>
      <c r="I25" s="498" t="str">
        <f t="shared" ref="I25:I41" si="8">IFERROR(J25/J$123," ")</f>
        <v xml:space="preserve"> </v>
      </c>
      <c r="J25" s="1824"/>
      <c r="K25" s="509">
        <f t="shared" ref="K25:K40" si="9">SUM(L25:W25)</f>
        <v>0</v>
      </c>
      <c r="L25" s="1498"/>
      <c r="M25" s="1499"/>
      <c r="N25" s="1499"/>
      <c r="O25" s="1499"/>
      <c r="P25" s="1499"/>
      <c r="Q25" s="1499"/>
      <c r="R25" s="1499"/>
      <c r="S25" s="1499"/>
      <c r="T25" s="1499"/>
      <c r="U25" s="1499"/>
      <c r="V25" s="1499"/>
      <c r="W25" s="1499"/>
      <c r="X25" s="291"/>
      <c r="Y25" s="515">
        <f t="shared" ref="Y25:Y40" si="10">SUM(Z25:AD25)</f>
        <v>0</v>
      </c>
      <c r="Z25" s="1498"/>
      <c r="AA25" s="1498"/>
      <c r="AB25" s="1498"/>
      <c r="AC25" s="1498"/>
      <c r="AD25" s="1825"/>
      <c r="AF25" s="1298"/>
      <c r="AG25" s="752"/>
    </row>
    <row r="26" spans="2:33">
      <c r="B26" s="281"/>
      <c r="C26" s="35"/>
      <c r="D26" s="34" t="s">
        <v>625</v>
      </c>
      <c r="E26" s="34"/>
      <c r="F26" s="34"/>
      <c r="G26" s="34"/>
      <c r="H26" s="34"/>
      <c r="I26" s="500" t="str">
        <f t="shared" si="8"/>
        <v xml:space="preserve"> </v>
      </c>
      <c r="J26" s="695"/>
      <c r="K26" s="510">
        <f t="shared" si="9"/>
        <v>0</v>
      </c>
      <c r="L26" s="501"/>
      <c r="M26" s="511"/>
      <c r="N26" s="511"/>
      <c r="O26" s="511"/>
      <c r="P26" s="511"/>
      <c r="Q26" s="511"/>
      <c r="R26" s="511"/>
      <c r="S26" s="511"/>
      <c r="T26" s="511"/>
      <c r="U26" s="511"/>
      <c r="V26" s="511"/>
      <c r="W26" s="511"/>
      <c r="X26" s="284"/>
      <c r="Y26" s="506">
        <f t="shared" si="10"/>
        <v>0</v>
      </c>
      <c r="Z26" s="501"/>
      <c r="AA26" s="501"/>
      <c r="AB26" s="501"/>
      <c r="AC26" s="501"/>
      <c r="AD26" s="507"/>
      <c r="AF26" s="1299"/>
      <c r="AG26" s="752"/>
    </row>
    <row r="27" spans="2:33">
      <c r="B27" s="281"/>
      <c r="C27" s="35"/>
      <c r="D27" s="34" t="s">
        <v>626</v>
      </c>
      <c r="E27" s="34"/>
      <c r="F27" s="34"/>
      <c r="G27" s="34"/>
      <c r="H27" s="34"/>
      <c r="I27" s="500" t="str">
        <f t="shared" si="8"/>
        <v xml:space="preserve"> </v>
      </c>
      <c r="J27" s="695"/>
      <c r="K27" s="510">
        <f t="shared" si="9"/>
        <v>0</v>
      </c>
      <c r="L27" s="501"/>
      <c r="M27" s="511"/>
      <c r="N27" s="511"/>
      <c r="O27" s="511"/>
      <c r="P27" s="511"/>
      <c r="Q27" s="511"/>
      <c r="R27" s="511"/>
      <c r="S27" s="511"/>
      <c r="T27" s="511"/>
      <c r="U27" s="511"/>
      <c r="V27" s="511"/>
      <c r="W27" s="511"/>
      <c r="X27" s="284"/>
      <c r="Y27" s="506">
        <f t="shared" si="10"/>
        <v>0</v>
      </c>
      <c r="Z27" s="501"/>
      <c r="AA27" s="501"/>
      <c r="AB27" s="501"/>
      <c r="AC27" s="501"/>
      <c r="AD27" s="507"/>
      <c r="AF27" s="1299"/>
      <c r="AG27" s="752"/>
    </row>
    <row r="28" spans="2:33">
      <c r="B28" s="281"/>
      <c r="C28" s="35"/>
      <c r="D28" s="34" t="s">
        <v>627</v>
      </c>
      <c r="E28" s="34"/>
      <c r="F28" s="34"/>
      <c r="G28" s="34"/>
      <c r="H28" s="34"/>
      <c r="I28" s="500" t="str">
        <f t="shared" si="8"/>
        <v xml:space="preserve"> </v>
      </c>
      <c r="J28" s="695"/>
      <c r="K28" s="510">
        <f t="shared" si="9"/>
        <v>0</v>
      </c>
      <c r="L28" s="501"/>
      <c r="M28" s="511"/>
      <c r="N28" s="511"/>
      <c r="O28" s="511"/>
      <c r="P28" s="511"/>
      <c r="Q28" s="511"/>
      <c r="R28" s="511"/>
      <c r="S28" s="511"/>
      <c r="T28" s="511"/>
      <c r="U28" s="511"/>
      <c r="V28" s="511"/>
      <c r="W28" s="511"/>
      <c r="X28" s="284"/>
      <c r="Y28" s="506">
        <f t="shared" si="10"/>
        <v>0</v>
      </c>
      <c r="Z28" s="501"/>
      <c r="AA28" s="501"/>
      <c r="AB28" s="501"/>
      <c r="AC28" s="501"/>
      <c r="AD28" s="507"/>
      <c r="AF28" s="1299"/>
      <c r="AG28" s="752"/>
    </row>
    <row r="29" spans="2:33">
      <c r="B29" s="281"/>
      <c r="C29" s="35"/>
      <c r="D29" s="34" t="s">
        <v>628</v>
      </c>
      <c r="E29" s="34"/>
      <c r="F29" s="34"/>
      <c r="G29" s="34"/>
      <c r="H29" s="34"/>
      <c r="I29" s="500" t="str">
        <f t="shared" si="8"/>
        <v xml:space="preserve"> </v>
      </c>
      <c r="J29" s="695"/>
      <c r="K29" s="510">
        <f t="shared" si="9"/>
        <v>0</v>
      </c>
      <c r="L29" s="501"/>
      <c r="M29" s="511"/>
      <c r="N29" s="511"/>
      <c r="O29" s="511"/>
      <c r="P29" s="511"/>
      <c r="Q29" s="511"/>
      <c r="R29" s="511"/>
      <c r="S29" s="511"/>
      <c r="T29" s="511"/>
      <c r="U29" s="511"/>
      <c r="V29" s="511"/>
      <c r="W29" s="511"/>
      <c r="X29" s="284"/>
      <c r="Y29" s="506">
        <f t="shared" si="10"/>
        <v>0</v>
      </c>
      <c r="Z29" s="501"/>
      <c r="AA29" s="501"/>
      <c r="AB29" s="501"/>
      <c r="AC29" s="501"/>
      <c r="AD29" s="507"/>
      <c r="AF29" s="1299"/>
      <c r="AG29" s="752"/>
    </row>
    <row r="30" spans="2:33">
      <c r="B30" s="281"/>
      <c r="C30" s="35"/>
      <c r="D30" s="34" t="s">
        <v>629</v>
      </c>
      <c r="E30" s="34"/>
      <c r="F30" s="34"/>
      <c r="G30" s="1828">
        <f>IFERROR(J30/(J26+J28+J29+J38),)</f>
        <v>0</v>
      </c>
      <c r="H30" s="41"/>
      <c r="I30" s="500" t="str">
        <f t="shared" si="8"/>
        <v xml:space="preserve"> </v>
      </c>
      <c r="J30" s="695"/>
      <c r="K30" s="510">
        <f t="shared" si="9"/>
        <v>0</v>
      </c>
      <c r="L30" s="501"/>
      <c r="M30" s="511"/>
      <c r="N30" s="511"/>
      <c r="O30" s="511"/>
      <c r="P30" s="511"/>
      <c r="Q30" s="511"/>
      <c r="R30" s="511"/>
      <c r="S30" s="511"/>
      <c r="T30" s="511"/>
      <c r="U30" s="511"/>
      <c r="V30" s="511"/>
      <c r="W30" s="511"/>
      <c r="X30" s="284"/>
      <c r="Y30" s="506">
        <f t="shared" si="10"/>
        <v>0</v>
      </c>
      <c r="Z30" s="501"/>
      <c r="AA30" s="501"/>
      <c r="AB30" s="501"/>
      <c r="AC30" s="501"/>
      <c r="AD30" s="507"/>
      <c r="AF30" s="1299"/>
      <c r="AG30" s="752"/>
    </row>
    <row r="31" spans="2:33">
      <c r="B31" s="281"/>
      <c r="C31" s="35"/>
      <c r="D31" s="34" t="s">
        <v>630</v>
      </c>
      <c r="E31" s="34"/>
      <c r="F31" s="34"/>
      <c r="G31" s="1828">
        <f>IFERROR(J31/(J27+J28+J29+J38),)</f>
        <v>0</v>
      </c>
      <c r="H31" s="41"/>
      <c r="I31" s="500" t="str">
        <f t="shared" si="8"/>
        <v xml:space="preserve"> </v>
      </c>
      <c r="J31" s="695"/>
      <c r="K31" s="510">
        <f t="shared" si="9"/>
        <v>0</v>
      </c>
      <c r="L31" s="501"/>
      <c r="M31" s="511"/>
      <c r="N31" s="511"/>
      <c r="O31" s="511"/>
      <c r="P31" s="511"/>
      <c r="Q31" s="511"/>
      <c r="R31" s="511"/>
      <c r="S31" s="511"/>
      <c r="T31" s="511"/>
      <c r="U31" s="511"/>
      <c r="V31" s="511"/>
      <c r="W31" s="511"/>
      <c r="X31" s="284"/>
      <c r="Y31" s="506">
        <f t="shared" si="10"/>
        <v>0</v>
      </c>
      <c r="Z31" s="501"/>
      <c r="AA31" s="501"/>
      <c r="AB31" s="501"/>
      <c r="AC31" s="501"/>
      <c r="AD31" s="507"/>
      <c r="AF31" s="1299"/>
      <c r="AG31" s="752"/>
    </row>
    <row r="32" spans="2:33">
      <c r="B32" s="281"/>
      <c r="C32" s="35"/>
      <c r="D32" s="34" t="s">
        <v>631</v>
      </c>
      <c r="E32" s="34"/>
      <c r="F32" s="34"/>
      <c r="G32" s="34"/>
      <c r="H32" s="34"/>
      <c r="I32" s="500" t="str">
        <f t="shared" si="8"/>
        <v xml:space="preserve"> </v>
      </c>
      <c r="J32" s="695"/>
      <c r="K32" s="510">
        <f t="shared" si="9"/>
        <v>0</v>
      </c>
      <c r="L32" s="501"/>
      <c r="M32" s="511"/>
      <c r="N32" s="511"/>
      <c r="O32" s="511"/>
      <c r="P32" s="511"/>
      <c r="Q32" s="511"/>
      <c r="R32" s="511"/>
      <c r="S32" s="511"/>
      <c r="T32" s="511"/>
      <c r="U32" s="511"/>
      <c r="V32" s="511"/>
      <c r="W32" s="511"/>
      <c r="X32" s="284"/>
      <c r="Y32" s="506">
        <f t="shared" si="10"/>
        <v>0</v>
      </c>
      <c r="Z32" s="501"/>
      <c r="AA32" s="501"/>
      <c r="AB32" s="501"/>
      <c r="AC32" s="501"/>
      <c r="AD32" s="507"/>
      <c r="AF32" s="1299"/>
      <c r="AG32" s="752"/>
    </row>
    <row r="33" spans="2:33">
      <c r="B33" s="281"/>
      <c r="C33" s="35"/>
      <c r="D33" s="34" t="s">
        <v>632</v>
      </c>
      <c r="E33" s="34"/>
      <c r="F33" s="34"/>
      <c r="G33" s="34"/>
      <c r="H33" s="34"/>
      <c r="I33" s="500" t="str">
        <f t="shared" si="8"/>
        <v xml:space="preserve"> </v>
      </c>
      <c r="J33" s="695"/>
      <c r="K33" s="510">
        <f t="shared" si="9"/>
        <v>0</v>
      </c>
      <c r="L33" s="501"/>
      <c r="M33" s="511"/>
      <c r="N33" s="511"/>
      <c r="O33" s="511"/>
      <c r="P33" s="511"/>
      <c r="Q33" s="511"/>
      <c r="R33" s="511"/>
      <c r="S33" s="511"/>
      <c r="T33" s="511"/>
      <c r="U33" s="511"/>
      <c r="V33" s="511"/>
      <c r="W33" s="511"/>
      <c r="X33" s="284"/>
      <c r="Y33" s="506">
        <f t="shared" si="10"/>
        <v>0</v>
      </c>
      <c r="Z33" s="501"/>
      <c r="AA33" s="501"/>
      <c r="AB33" s="501"/>
      <c r="AC33" s="501"/>
      <c r="AD33" s="507"/>
      <c r="AF33" s="1299"/>
      <c r="AG33" s="752"/>
    </row>
    <row r="34" spans="2:33">
      <c r="B34" s="281"/>
      <c r="C34" s="35"/>
      <c r="D34" s="34" t="s">
        <v>633</v>
      </c>
      <c r="E34" s="34"/>
      <c r="F34" s="34"/>
      <c r="G34" s="34"/>
      <c r="H34" s="34"/>
      <c r="I34" s="500" t="str">
        <f t="shared" si="8"/>
        <v xml:space="preserve"> </v>
      </c>
      <c r="J34" s="695"/>
      <c r="K34" s="510">
        <f t="shared" si="9"/>
        <v>0</v>
      </c>
      <c r="L34" s="501"/>
      <c r="M34" s="511"/>
      <c r="N34" s="511"/>
      <c r="O34" s="511"/>
      <c r="P34" s="511"/>
      <c r="Q34" s="511"/>
      <c r="R34" s="511"/>
      <c r="S34" s="511"/>
      <c r="T34" s="511"/>
      <c r="U34" s="511"/>
      <c r="V34" s="511"/>
      <c r="W34" s="511"/>
      <c r="X34" s="284"/>
      <c r="Y34" s="506">
        <f t="shared" si="10"/>
        <v>0</v>
      </c>
      <c r="Z34" s="501"/>
      <c r="AA34" s="501"/>
      <c r="AB34" s="501"/>
      <c r="AC34" s="501"/>
      <c r="AD34" s="507"/>
      <c r="AF34" s="1299"/>
      <c r="AG34" s="752"/>
    </row>
    <row r="35" spans="2:33">
      <c r="B35" s="281"/>
      <c r="C35" s="35"/>
      <c r="D35" s="34" t="s">
        <v>634</v>
      </c>
      <c r="E35" s="34"/>
      <c r="F35" s="34"/>
      <c r="G35" s="34"/>
      <c r="H35" s="34"/>
      <c r="I35" s="500" t="str">
        <f t="shared" si="8"/>
        <v xml:space="preserve"> </v>
      </c>
      <c r="J35" s="695"/>
      <c r="K35" s="510">
        <f t="shared" si="9"/>
        <v>0</v>
      </c>
      <c r="L35" s="501"/>
      <c r="M35" s="511"/>
      <c r="N35" s="511"/>
      <c r="O35" s="511"/>
      <c r="P35" s="511"/>
      <c r="Q35" s="511"/>
      <c r="R35" s="511"/>
      <c r="S35" s="511"/>
      <c r="T35" s="511"/>
      <c r="U35" s="511"/>
      <c r="V35" s="511"/>
      <c r="W35" s="511"/>
      <c r="X35" s="284"/>
      <c r="Y35" s="506">
        <f t="shared" si="10"/>
        <v>0</v>
      </c>
      <c r="Z35" s="501"/>
      <c r="AA35" s="501"/>
      <c r="AB35" s="501"/>
      <c r="AC35" s="501"/>
      <c r="AD35" s="507"/>
      <c r="AF35" s="1299"/>
      <c r="AG35" s="752"/>
    </row>
    <row r="36" spans="2:33">
      <c r="B36" s="281"/>
      <c r="C36" s="35"/>
      <c r="D36" s="34" t="s">
        <v>635</v>
      </c>
      <c r="E36" s="34"/>
      <c r="F36" s="34"/>
      <c r="G36" s="34"/>
      <c r="H36" s="34"/>
      <c r="I36" s="500" t="str">
        <f t="shared" si="8"/>
        <v xml:space="preserve"> </v>
      </c>
      <c r="J36" s="695"/>
      <c r="K36" s="510">
        <f t="shared" si="9"/>
        <v>0</v>
      </c>
      <c r="L36" s="501"/>
      <c r="M36" s="511"/>
      <c r="N36" s="511"/>
      <c r="O36" s="511"/>
      <c r="P36" s="511"/>
      <c r="Q36" s="511"/>
      <c r="R36" s="511"/>
      <c r="S36" s="511"/>
      <c r="T36" s="511"/>
      <c r="U36" s="511"/>
      <c r="V36" s="511"/>
      <c r="W36" s="511"/>
      <c r="X36" s="284"/>
      <c r="Y36" s="506">
        <f t="shared" si="10"/>
        <v>0</v>
      </c>
      <c r="Z36" s="501"/>
      <c r="AA36" s="501"/>
      <c r="AB36" s="501"/>
      <c r="AC36" s="501"/>
      <c r="AD36" s="507"/>
      <c r="AF36" s="1299"/>
      <c r="AG36" s="752"/>
    </row>
    <row r="37" spans="2:33">
      <c r="B37" s="281"/>
      <c r="C37" s="35"/>
      <c r="D37" s="34" t="s">
        <v>636</v>
      </c>
      <c r="E37" s="34"/>
      <c r="F37" s="34"/>
      <c r="G37" s="34"/>
      <c r="H37" s="34"/>
      <c r="I37" s="500" t="str">
        <f t="shared" si="8"/>
        <v xml:space="preserve"> </v>
      </c>
      <c r="J37" s="695"/>
      <c r="K37" s="510">
        <f t="shared" si="9"/>
        <v>0</v>
      </c>
      <c r="L37" s="1497"/>
      <c r="M37" s="511"/>
      <c r="N37" s="511"/>
      <c r="O37" s="511"/>
      <c r="P37" s="511"/>
      <c r="Q37" s="511"/>
      <c r="R37" s="511"/>
      <c r="S37" s="511"/>
      <c r="T37" s="511"/>
      <c r="U37" s="511"/>
      <c r="V37" s="511"/>
      <c r="W37" s="511"/>
      <c r="X37" s="284"/>
      <c r="Y37" s="506">
        <f t="shared" si="10"/>
        <v>0</v>
      </c>
      <c r="Z37" s="501"/>
      <c r="AA37" s="501"/>
      <c r="AB37" s="501"/>
      <c r="AC37" s="501"/>
      <c r="AD37" s="507"/>
      <c r="AF37" s="1299"/>
      <c r="AG37" s="752"/>
    </row>
    <row r="38" spans="2:33">
      <c r="B38" s="281"/>
      <c r="C38" s="35"/>
      <c r="D38" s="34" t="s">
        <v>637</v>
      </c>
      <c r="E38" s="34"/>
      <c r="F38" s="34"/>
      <c r="G38" s="34"/>
      <c r="H38" s="34"/>
      <c r="I38" s="500" t="str">
        <f t="shared" si="8"/>
        <v xml:space="preserve"> </v>
      </c>
      <c r="J38" s="695"/>
      <c r="K38" s="510">
        <f t="shared" si="9"/>
        <v>0</v>
      </c>
      <c r="L38" s="501"/>
      <c r="M38" s="511"/>
      <c r="N38" s="511"/>
      <c r="O38" s="511"/>
      <c r="P38" s="511"/>
      <c r="Q38" s="511"/>
      <c r="R38" s="511"/>
      <c r="S38" s="511"/>
      <c r="T38" s="511"/>
      <c r="U38" s="511"/>
      <c r="V38" s="511"/>
      <c r="W38" s="511"/>
      <c r="X38" s="284"/>
      <c r="Y38" s="506">
        <f t="shared" si="10"/>
        <v>0</v>
      </c>
      <c r="Z38" s="501"/>
      <c r="AA38" s="501"/>
      <c r="AB38" s="501"/>
      <c r="AC38" s="501"/>
      <c r="AD38" s="507"/>
      <c r="AF38" s="1299"/>
      <c r="AG38" s="752"/>
    </row>
    <row r="39" spans="2:33">
      <c r="B39" s="281"/>
      <c r="C39" s="35"/>
      <c r="D39" s="34" t="s">
        <v>638</v>
      </c>
      <c r="E39" s="34"/>
      <c r="F39" s="34"/>
      <c r="G39" s="34"/>
      <c r="H39" s="34"/>
      <c r="I39" s="500" t="str">
        <f t="shared" si="8"/>
        <v xml:space="preserve"> </v>
      </c>
      <c r="J39" s="695"/>
      <c r="K39" s="510">
        <f t="shared" si="9"/>
        <v>0</v>
      </c>
      <c r="L39" s="501"/>
      <c r="M39" s="511"/>
      <c r="N39" s="511"/>
      <c r="O39" s="511"/>
      <c r="P39" s="511"/>
      <c r="Q39" s="511"/>
      <c r="R39" s="511"/>
      <c r="S39" s="511"/>
      <c r="T39" s="511"/>
      <c r="U39" s="511"/>
      <c r="V39" s="511"/>
      <c r="W39" s="511"/>
      <c r="X39" s="284"/>
      <c r="Y39" s="506">
        <f t="shared" si="10"/>
        <v>0</v>
      </c>
      <c r="Z39" s="501"/>
      <c r="AA39" s="501"/>
      <c r="AB39" s="501"/>
      <c r="AC39" s="501"/>
      <c r="AD39" s="507"/>
      <c r="AF39" s="1299"/>
      <c r="AG39" s="752"/>
    </row>
    <row r="40" spans="2:33" ht="15" thickBot="1">
      <c r="B40" s="281"/>
      <c r="C40" s="35"/>
      <c r="D40" s="39" t="s">
        <v>621</v>
      </c>
      <c r="E40" s="1606"/>
      <c r="F40" s="1826"/>
      <c r="G40" s="1607"/>
      <c r="H40" s="39"/>
      <c r="I40" s="503" t="str">
        <f t="shared" si="8"/>
        <v xml:space="preserve"> </v>
      </c>
      <c r="J40" s="696"/>
      <c r="K40" s="512">
        <f t="shared" si="9"/>
        <v>0</v>
      </c>
      <c r="L40" s="513"/>
      <c r="M40" s="514"/>
      <c r="N40" s="514"/>
      <c r="O40" s="514"/>
      <c r="P40" s="514"/>
      <c r="Q40" s="514"/>
      <c r="R40" s="514"/>
      <c r="S40" s="514"/>
      <c r="T40" s="514"/>
      <c r="U40" s="514"/>
      <c r="V40" s="514"/>
      <c r="W40" s="514"/>
      <c r="X40" s="284"/>
      <c r="Y40" s="516">
        <f t="shared" si="10"/>
        <v>0</v>
      </c>
      <c r="Z40" s="513"/>
      <c r="AA40" s="513"/>
      <c r="AB40" s="513"/>
      <c r="AC40" s="513"/>
      <c r="AD40" s="517"/>
      <c r="AF40" s="1300"/>
      <c r="AG40" s="752"/>
    </row>
    <row r="41" spans="2:33" ht="15" thickBot="1">
      <c r="B41" s="281"/>
      <c r="C41" s="35"/>
      <c r="D41" s="34"/>
      <c r="E41" s="34"/>
      <c r="F41" s="34"/>
      <c r="G41" s="38" t="s">
        <v>622</v>
      </c>
      <c r="H41" s="38"/>
      <c r="I41" s="224" t="str">
        <f t="shared" si="8"/>
        <v xml:space="preserve"> </v>
      </c>
      <c r="J41" s="27">
        <f t="shared" ref="J41:W41" si="11">SUM(J25:J40)</f>
        <v>0</v>
      </c>
      <c r="K41" s="20">
        <f t="shared" si="11"/>
        <v>0</v>
      </c>
      <c r="L41" s="728">
        <f t="shared" si="11"/>
        <v>0</v>
      </c>
      <c r="M41" s="729">
        <f t="shared" si="11"/>
        <v>0</v>
      </c>
      <c r="N41" s="729">
        <f t="shared" si="11"/>
        <v>0</v>
      </c>
      <c r="O41" s="729">
        <f t="shared" si="11"/>
        <v>0</v>
      </c>
      <c r="P41" s="729">
        <f t="shared" ref="P41:U41" si="12">SUM(P25:P40)</f>
        <v>0</v>
      </c>
      <c r="Q41" s="729">
        <f t="shared" si="12"/>
        <v>0</v>
      </c>
      <c r="R41" s="729">
        <f t="shared" si="12"/>
        <v>0</v>
      </c>
      <c r="S41" s="729">
        <f t="shared" si="12"/>
        <v>0</v>
      </c>
      <c r="T41" s="729">
        <f t="shared" si="12"/>
        <v>0</v>
      </c>
      <c r="U41" s="729">
        <f t="shared" si="12"/>
        <v>0</v>
      </c>
      <c r="V41" s="729">
        <f t="shared" si="11"/>
        <v>0</v>
      </c>
      <c r="W41" s="729">
        <f t="shared" si="11"/>
        <v>0</v>
      </c>
      <c r="X41" s="285"/>
      <c r="Y41" s="286">
        <f t="shared" ref="Y41:AD41" si="13">SUM(Y25:Y40)</f>
        <v>0</v>
      </c>
      <c r="Z41" s="728">
        <f t="shared" si="13"/>
        <v>0</v>
      </c>
      <c r="AA41" s="728">
        <f t="shared" si="13"/>
        <v>0</v>
      </c>
      <c r="AB41" s="728">
        <f t="shared" si="13"/>
        <v>0</v>
      </c>
      <c r="AC41" s="728">
        <f t="shared" si="13"/>
        <v>0</v>
      </c>
      <c r="AD41" s="730">
        <f t="shared" si="13"/>
        <v>0</v>
      </c>
      <c r="AG41" s="752"/>
    </row>
    <row r="42" spans="2:33" ht="9" customHeight="1" thickBot="1">
      <c r="B42" s="287"/>
      <c r="C42" s="22"/>
      <c r="D42" s="22"/>
      <c r="E42" s="22"/>
      <c r="F42" s="22"/>
      <c r="G42" s="22"/>
      <c r="H42" s="22"/>
      <c r="I42" s="255"/>
      <c r="J42" s="1204"/>
      <c r="K42" s="1205"/>
      <c r="L42" s="288"/>
      <c r="M42" s="23"/>
      <c r="N42" s="23"/>
      <c r="O42" s="23"/>
      <c r="P42" s="1205"/>
      <c r="Q42" s="1205"/>
      <c r="R42" s="1205"/>
      <c r="S42" s="1205"/>
      <c r="T42" s="1205"/>
      <c r="U42" s="1205"/>
      <c r="V42" s="1205"/>
      <c r="W42" s="23"/>
      <c r="X42" s="289"/>
      <c r="Y42" s="23"/>
      <c r="Z42" s="288"/>
      <c r="AA42" s="288"/>
      <c r="AB42" s="288"/>
      <c r="AC42" s="288"/>
      <c r="AD42" s="26"/>
      <c r="AE42" s="26"/>
      <c r="AF42" s="26"/>
      <c r="AG42" s="1313"/>
    </row>
    <row r="43" spans="2:33" ht="15" thickBot="1">
      <c r="B43" s="281"/>
      <c r="C43" s="1822" t="s">
        <v>639</v>
      </c>
      <c r="D43" s="1822"/>
      <c r="E43" s="1822"/>
      <c r="F43" s="1822"/>
      <c r="G43" s="1822"/>
      <c r="H43" s="37"/>
      <c r="I43" s="37"/>
      <c r="J43" s="1200"/>
      <c r="K43" s="1200"/>
      <c r="L43" s="1201"/>
      <c r="M43" s="1199"/>
      <c r="N43" s="1199"/>
      <c r="O43" s="1202"/>
      <c r="P43" s="1202"/>
      <c r="Q43" s="1202"/>
      <c r="R43" s="1202"/>
      <c r="S43" s="1202"/>
      <c r="T43" s="1202"/>
      <c r="U43" s="1202"/>
      <c r="V43" s="1202"/>
      <c r="W43" s="1202"/>
      <c r="X43" s="1203"/>
      <c r="Y43" s="1199"/>
      <c r="Z43" s="1202"/>
      <c r="AA43" s="1202"/>
      <c r="AB43" s="1202"/>
      <c r="AC43" s="1202"/>
      <c r="AD43" s="16"/>
      <c r="AE43" s="16"/>
      <c r="AF43" s="16"/>
      <c r="AG43" s="1314"/>
    </row>
    <row r="44" spans="2:33">
      <c r="B44" s="281"/>
      <c r="C44" s="35"/>
      <c r="D44" s="1827" t="s">
        <v>640</v>
      </c>
      <c r="E44" s="1827"/>
      <c r="F44" s="1827"/>
      <c r="G44" s="1827"/>
      <c r="H44" s="1827"/>
      <c r="I44" s="498" t="str">
        <f t="shared" ref="I44:I57" si="14">IFERROR(J44/J$123," ")</f>
        <v xml:space="preserve"> </v>
      </c>
      <c r="J44" s="1824"/>
      <c r="K44" s="509">
        <f t="shared" ref="K44:K56" si="15">SUM(L44:W44)</f>
        <v>0</v>
      </c>
      <c r="L44" s="1498"/>
      <c r="M44" s="1499"/>
      <c r="N44" s="1499"/>
      <c r="O44" s="1499"/>
      <c r="P44" s="1499"/>
      <c r="Q44" s="1499"/>
      <c r="R44" s="1499"/>
      <c r="S44" s="1499"/>
      <c r="T44" s="1499"/>
      <c r="U44" s="1499"/>
      <c r="V44" s="1499"/>
      <c r="W44" s="1499"/>
      <c r="X44" s="291"/>
      <c r="Y44" s="515">
        <f t="shared" ref="Y44:Y56" si="16">SUM(Z44:AD44)</f>
        <v>0</v>
      </c>
      <c r="Z44" s="1498"/>
      <c r="AA44" s="1498"/>
      <c r="AB44" s="1498"/>
      <c r="AC44" s="1498"/>
      <c r="AD44" s="1825"/>
      <c r="AF44" s="1298"/>
      <c r="AG44" s="752"/>
    </row>
    <row r="45" spans="2:33">
      <c r="B45" s="281"/>
      <c r="C45" s="35"/>
      <c r="D45" s="34" t="s">
        <v>641</v>
      </c>
      <c r="E45" s="34"/>
      <c r="F45" s="34"/>
      <c r="G45" s="34"/>
      <c r="H45" s="34"/>
      <c r="I45" s="500" t="str">
        <f t="shared" si="14"/>
        <v xml:space="preserve"> </v>
      </c>
      <c r="J45" s="695"/>
      <c r="K45" s="510">
        <f t="shared" si="15"/>
        <v>0</v>
      </c>
      <c r="L45" s="501"/>
      <c r="M45" s="511"/>
      <c r="N45" s="511"/>
      <c r="O45" s="511"/>
      <c r="P45" s="511"/>
      <c r="Q45" s="511"/>
      <c r="R45" s="511"/>
      <c r="S45" s="511"/>
      <c r="T45" s="511"/>
      <c r="U45" s="511"/>
      <c r="V45" s="511"/>
      <c r="W45" s="511"/>
      <c r="X45" s="284"/>
      <c r="Y45" s="506">
        <f t="shared" si="16"/>
        <v>0</v>
      </c>
      <c r="Z45" s="501"/>
      <c r="AA45" s="501"/>
      <c r="AB45" s="501"/>
      <c r="AC45" s="501"/>
      <c r="AD45" s="507"/>
      <c r="AF45" s="1299"/>
      <c r="AG45" s="752"/>
    </row>
    <row r="46" spans="2:33">
      <c r="B46" s="281"/>
      <c r="C46" s="35"/>
      <c r="D46" s="34" t="s">
        <v>642</v>
      </c>
      <c r="E46" s="34"/>
      <c r="F46" s="34"/>
      <c r="G46" s="34"/>
      <c r="H46" s="34"/>
      <c r="I46" s="500" t="str">
        <f t="shared" si="14"/>
        <v xml:space="preserve"> </v>
      </c>
      <c r="J46" s="695"/>
      <c r="K46" s="510">
        <f t="shared" si="15"/>
        <v>0</v>
      </c>
      <c r="L46" s="501"/>
      <c r="M46" s="511"/>
      <c r="N46" s="511"/>
      <c r="O46" s="511"/>
      <c r="P46" s="511"/>
      <c r="Q46" s="511"/>
      <c r="R46" s="511"/>
      <c r="S46" s="511"/>
      <c r="T46" s="511"/>
      <c r="U46" s="511"/>
      <c r="V46" s="511"/>
      <c r="W46" s="511"/>
      <c r="X46" s="284"/>
      <c r="Y46" s="506">
        <f t="shared" si="16"/>
        <v>0</v>
      </c>
      <c r="Z46" s="501"/>
      <c r="AA46" s="501"/>
      <c r="AB46" s="501"/>
      <c r="AC46" s="501"/>
      <c r="AD46" s="507"/>
      <c r="AF46" s="1299"/>
      <c r="AG46" s="752"/>
    </row>
    <row r="47" spans="2:33">
      <c r="B47" s="281"/>
      <c r="C47" s="35"/>
      <c r="D47" s="34" t="s">
        <v>643</v>
      </c>
      <c r="E47" s="34"/>
      <c r="F47" s="34"/>
      <c r="G47" s="34"/>
      <c r="H47" s="34"/>
      <c r="I47" s="500" t="str">
        <f t="shared" si="14"/>
        <v xml:space="preserve"> </v>
      </c>
      <c r="J47" s="695"/>
      <c r="K47" s="510">
        <f t="shared" si="15"/>
        <v>0</v>
      </c>
      <c r="L47" s="501"/>
      <c r="M47" s="511"/>
      <c r="N47" s="511"/>
      <c r="O47" s="511"/>
      <c r="P47" s="511"/>
      <c r="Q47" s="511"/>
      <c r="R47" s="511"/>
      <c r="S47" s="511"/>
      <c r="T47" s="511"/>
      <c r="U47" s="511"/>
      <c r="V47" s="511"/>
      <c r="W47" s="511"/>
      <c r="X47" s="284"/>
      <c r="Y47" s="506">
        <f t="shared" si="16"/>
        <v>0</v>
      </c>
      <c r="Z47" s="501"/>
      <c r="AA47" s="501"/>
      <c r="AB47" s="501"/>
      <c r="AC47" s="501"/>
      <c r="AD47" s="507"/>
      <c r="AF47" s="1299"/>
      <c r="AG47" s="752"/>
    </row>
    <row r="48" spans="2:33">
      <c r="B48" s="281"/>
      <c r="C48" s="35"/>
      <c r="D48" s="39" t="s">
        <v>644</v>
      </c>
      <c r="E48" s="39"/>
      <c r="F48" s="39"/>
      <c r="G48" s="39"/>
      <c r="H48" s="39"/>
      <c r="I48" s="500" t="str">
        <f t="shared" si="14"/>
        <v xml:space="preserve"> </v>
      </c>
      <c r="J48" s="695"/>
      <c r="K48" s="510">
        <f t="shared" si="15"/>
        <v>0</v>
      </c>
      <c r="L48" s="501"/>
      <c r="M48" s="511"/>
      <c r="N48" s="511"/>
      <c r="O48" s="511"/>
      <c r="P48" s="511"/>
      <c r="Q48" s="511"/>
      <c r="R48" s="511"/>
      <c r="S48" s="511"/>
      <c r="T48" s="511"/>
      <c r="U48" s="511"/>
      <c r="V48" s="511"/>
      <c r="W48" s="511"/>
      <c r="X48" s="284"/>
      <c r="Y48" s="506">
        <f t="shared" si="16"/>
        <v>0</v>
      </c>
      <c r="Z48" s="501"/>
      <c r="AA48" s="501"/>
      <c r="AB48" s="501"/>
      <c r="AC48" s="501"/>
      <c r="AD48" s="507"/>
      <c r="AF48" s="1299"/>
      <c r="AG48" s="752"/>
    </row>
    <row r="49" spans="2:33">
      <c r="B49" s="281"/>
      <c r="C49" s="35"/>
      <c r="D49" s="34" t="s">
        <v>645</v>
      </c>
      <c r="E49" s="34"/>
      <c r="F49" s="34"/>
      <c r="G49" s="34"/>
      <c r="H49" s="34"/>
      <c r="I49" s="500" t="str">
        <f t="shared" si="14"/>
        <v xml:space="preserve"> </v>
      </c>
      <c r="J49" s="695"/>
      <c r="K49" s="510">
        <f t="shared" si="15"/>
        <v>0</v>
      </c>
      <c r="L49" s="501"/>
      <c r="M49" s="511"/>
      <c r="N49" s="511"/>
      <c r="O49" s="511"/>
      <c r="P49" s="511"/>
      <c r="Q49" s="511"/>
      <c r="R49" s="511"/>
      <c r="S49" s="511"/>
      <c r="T49" s="511"/>
      <c r="U49" s="511"/>
      <c r="V49" s="511"/>
      <c r="W49" s="511"/>
      <c r="X49" s="284"/>
      <c r="Y49" s="506">
        <f t="shared" si="16"/>
        <v>0</v>
      </c>
      <c r="Z49" s="501"/>
      <c r="AA49" s="501"/>
      <c r="AB49" s="501"/>
      <c r="AC49" s="501"/>
      <c r="AD49" s="507"/>
      <c r="AF49" s="1299"/>
      <c r="AG49" s="752"/>
    </row>
    <row r="50" spans="2:33">
      <c r="B50" s="281"/>
      <c r="C50" s="35"/>
      <c r="D50" s="34" t="s">
        <v>646</v>
      </c>
      <c r="E50" s="34"/>
      <c r="F50" s="34"/>
      <c r="G50" s="34"/>
      <c r="H50" s="34"/>
      <c r="I50" s="500" t="str">
        <f t="shared" si="14"/>
        <v xml:space="preserve"> </v>
      </c>
      <c r="J50" s="695"/>
      <c r="K50" s="510">
        <f t="shared" si="15"/>
        <v>0</v>
      </c>
      <c r="L50" s="501"/>
      <c r="M50" s="511"/>
      <c r="N50" s="511"/>
      <c r="O50" s="511"/>
      <c r="P50" s="511"/>
      <c r="Q50" s="511"/>
      <c r="R50" s="511"/>
      <c r="S50" s="511"/>
      <c r="T50" s="511"/>
      <c r="U50" s="511"/>
      <c r="V50" s="511"/>
      <c r="W50" s="511"/>
      <c r="X50" s="284"/>
      <c r="Y50" s="506">
        <f t="shared" si="16"/>
        <v>0</v>
      </c>
      <c r="Z50" s="501"/>
      <c r="AA50" s="501"/>
      <c r="AB50" s="501"/>
      <c r="AC50" s="501"/>
      <c r="AD50" s="507"/>
      <c r="AF50" s="1299"/>
      <c r="AG50" s="752"/>
    </row>
    <row r="51" spans="2:33">
      <c r="B51" s="281"/>
      <c r="C51" s="35"/>
      <c r="D51" s="34" t="s">
        <v>647</v>
      </c>
      <c r="E51" s="34"/>
      <c r="F51" s="34"/>
      <c r="G51" s="34"/>
      <c r="H51" s="34"/>
      <c r="I51" s="500" t="str">
        <f t="shared" si="14"/>
        <v xml:space="preserve"> </v>
      </c>
      <c r="J51" s="695"/>
      <c r="K51" s="510">
        <f t="shared" si="15"/>
        <v>0</v>
      </c>
      <c r="L51" s="501"/>
      <c r="M51" s="511"/>
      <c r="N51" s="511"/>
      <c r="O51" s="511"/>
      <c r="P51" s="511"/>
      <c r="Q51" s="511"/>
      <c r="R51" s="511"/>
      <c r="S51" s="511"/>
      <c r="T51" s="511"/>
      <c r="U51" s="511"/>
      <c r="V51" s="511"/>
      <c r="W51" s="511"/>
      <c r="X51" s="284"/>
      <c r="Y51" s="506">
        <f t="shared" si="16"/>
        <v>0</v>
      </c>
      <c r="Z51" s="501"/>
      <c r="AA51" s="501"/>
      <c r="AB51" s="501"/>
      <c r="AC51" s="501"/>
      <c r="AD51" s="507"/>
      <c r="AF51" s="1299"/>
      <c r="AG51" s="752"/>
    </row>
    <row r="52" spans="2:33">
      <c r="B52" s="281"/>
      <c r="C52" s="35"/>
      <c r="D52" s="39" t="s">
        <v>648</v>
      </c>
      <c r="E52" s="39"/>
      <c r="F52" s="39"/>
      <c r="G52" s="39"/>
      <c r="H52" s="39"/>
      <c r="I52" s="500" t="str">
        <f t="shared" si="14"/>
        <v xml:space="preserve"> </v>
      </c>
      <c r="J52" s="695"/>
      <c r="K52" s="510">
        <f t="shared" si="15"/>
        <v>0</v>
      </c>
      <c r="L52" s="501"/>
      <c r="M52" s="511"/>
      <c r="N52" s="511"/>
      <c r="O52" s="511"/>
      <c r="P52" s="511"/>
      <c r="Q52" s="511"/>
      <c r="R52" s="511"/>
      <c r="S52" s="511"/>
      <c r="T52" s="511"/>
      <c r="U52" s="511"/>
      <c r="V52" s="511"/>
      <c r="W52" s="511"/>
      <c r="X52" s="284"/>
      <c r="Y52" s="506">
        <f t="shared" si="16"/>
        <v>0</v>
      </c>
      <c r="Z52" s="501"/>
      <c r="AA52" s="501"/>
      <c r="AB52" s="501"/>
      <c r="AC52" s="501"/>
      <c r="AD52" s="507"/>
      <c r="AF52" s="1299"/>
      <c r="AG52" s="752"/>
    </row>
    <row r="53" spans="2:33">
      <c r="B53" s="281"/>
      <c r="C53" s="35"/>
      <c r="D53" s="39" t="s">
        <v>649</v>
      </c>
      <c r="E53" s="39"/>
      <c r="F53" s="39"/>
      <c r="G53" s="39"/>
      <c r="H53" s="39"/>
      <c r="I53" s="500" t="str">
        <f t="shared" si="14"/>
        <v xml:space="preserve"> </v>
      </c>
      <c r="J53" s="695"/>
      <c r="K53" s="510">
        <f t="shared" si="15"/>
        <v>0</v>
      </c>
      <c r="L53" s="501"/>
      <c r="M53" s="511"/>
      <c r="N53" s="511"/>
      <c r="O53" s="511"/>
      <c r="P53" s="511"/>
      <c r="Q53" s="511"/>
      <c r="R53" s="511"/>
      <c r="S53" s="511"/>
      <c r="T53" s="511"/>
      <c r="U53" s="511"/>
      <c r="V53" s="511"/>
      <c r="W53" s="511"/>
      <c r="X53" s="284"/>
      <c r="Y53" s="506">
        <f t="shared" si="16"/>
        <v>0</v>
      </c>
      <c r="Z53" s="501"/>
      <c r="AA53" s="501"/>
      <c r="AB53" s="501"/>
      <c r="AC53" s="501"/>
      <c r="AD53" s="507"/>
      <c r="AF53" s="1299"/>
      <c r="AG53" s="752"/>
    </row>
    <row r="54" spans="2:33">
      <c r="B54" s="281"/>
      <c r="C54" s="35"/>
      <c r="D54" s="39" t="s">
        <v>650</v>
      </c>
      <c r="E54" s="39"/>
      <c r="F54" s="39"/>
      <c r="G54" s="39"/>
      <c r="H54" s="39"/>
      <c r="I54" s="500" t="str">
        <f t="shared" si="14"/>
        <v xml:space="preserve"> </v>
      </c>
      <c r="J54" s="695"/>
      <c r="K54" s="510">
        <f t="shared" si="15"/>
        <v>0</v>
      </c>
      <c r="L54" s="518"/>
      <c r="M54" s="519"/>
      <c r="N54" s="519"/>
      <c r="O54" s="519"/>
      <c r="P54" s="519"/>
      <c r="Q54" s="519"/>
      <c r="R54" s="519"/>
      <c r="S54" s="519"/>
      <c r="T54" s="519"/>
      <c r="U54" s="519"/>
      <c r="V54" s="519"/>
      <c r="W54" s="519"/>
      <c r="X54" s="284"/>
      <c r="Y54" s="506">
        <f t="shared" si="16"/>
        <v>0</v>
      </c>
      <c r="Z54" s="518"/>
      <c r="AA54" s="518"/>
      <c r="AB54" s="518"/>
      <c r="AC54" s="518"/>
      <c r="AD54" s="521"/>
      <c r="AF54" s="1299"/>
      <c r="AG54" s="752"/>
    </row>
    <row r="55" spans="2:33">
      <c r="B55" s="281"/>
      <c r="C55" s="35"/>
      <c r="D55" s="59" t="s">
        <v>651</v>
      </c>
      <c r="E55" s="59"/>
      <c r="F55" s="59"/>
      <c r="G55" s="59"/>
      <c r="H55" s="59"/>
      <c r="I55" s="500" t="str">
        <f t="shared" si="14"/>
        <v xml:space="preserve"> </v>
      </c>
      <c r="J55" s="695"/>
      <c r="K55" s="510">
        <f t="shared" si="15"/>
        <v>0</v>
      </c>
      <c r="L55" s="518"/>
      <c r="M55" s="519"/>
      <c r="N55" s="519"/>
      <c r="O55" s="519"/>
      <c r="P55" s="519"/>
      <c r="Q55" s="519"/>
      <c r="R55" s="519"/>
      <c r="S55" s="519"/>
      <c r="T55" s="519"/>
      <c r="U55" s="519"/>
      <c r="V55" s="519"/>
      <c r="W55" s="519"/>
      <c r="X55" s="284"/>
      <c r="Y55" s="506">
        <f t="shared" si="16"/>
        <v>0</v>
      </c>
      <c r="Z55" s="518"/>
      <c r="AA55" s="518"/>
      <c r="AB55" s="518"/>
      <c r="AC55" s="518"/>
      <c r="AD55" s="521"/>
      <c r="AF55" s="1299"/>
      <c r="AG55" s="752"/>
    </row>
    <row r="56" spans="2:33" ht="15" thickBot="1">
      <c r="B56" s="281"/>
      <c r="C56" s="35"/>
      <c r="D56" s="39" t="s">
        <v>621</v>
      </c>
      <c r="E56" s="1606"/>
      <c r="F56" s="1826"/>
      <c r="G56" s="1607"/>
      <c r="H56" s="39"/>
      <c r="I56" s="503" t="str">
        <f t="shared" si="14"/>
        <v xml:space="preserve"> </v>
      </c>
      <c r="J56" s="696"/>
      <c r="K56" s="512">
        <f t="shared" si="15"/>
        <v>0</v>
      </c>
      <c r="L56" s="504"/>
      <c r="M56" s="520"/>
      <c r="N56" s="520"/>
      <c r="O56" s="520"/>
      <c r="P56" s="520"/>
      <c r="Q56" s="520"/>
      <c r="R56" s="520"/>
      <c r="S56" s="520"/>
      <c r="T56" s="520"/>
      <c r="U56" s="520"/>
      <c r="V56" s="520"/>
      <c r="W56" s="520"/>
      <c r="X56" s="284"/>
      <c r="Y56" s="516">
        <f t="shared" si="16"/>
        <v>0</v>
      </c>
      <c r="Z56" s="504"/>
      <c r="AA56" s="504"/>
      <c r="AB56" s="504"/>
      <c r="AC56" s="504"/>
      <c r="AD56" s="508"/>
      <c r="AF56" s="1300"/>
      <c r="AG56" s="752"/>
    </row>
    <row r="57" spans="2:33" ht="15" thickBot="1">
      <c r="B57" s="281"/>
      <c r="C57" s="35"/>
      <c r="D57" s="34"/>
      <c r="E57" s="34"/>
      <c r="F57" s="34"/>
      <c r="G57" s="38" t="s">
        <v>622</v>
      </c>
      <c r="H57" s="38"/>
      <c r="I57" s="224" t="str">
        <f t="shared" si="14"/>
        <v xml:space="preserve"> </v>
      </c>
      <c r="J57" s="27">
        <f t="shared" ref="J57:W57" si="17">SUM(J44:J56)</f>
        <v>0</v>
      </c>
      <c r="K57" s="20">
        <f t="shared" si="17"/>
        <v>0</v>
      </c>
      <c r="L57" s="728">
        <f t="shared" si="17"/>
        <v>0</v>
      </c>
      <c r="M57" s="729">
        <f t="shared" si="17"/>
        <v>0</v>
      </c>
      <c r="N57" s="729">
        <f t="shared" si="17"/>
        <v>0</v>
      </c>
      <c r="O57" s="729">
        <f t="shared" si="17"/>
        <v>0</v>
      </c>
      <c r="P57" s="729">
        <f t="shared" ref="P57:U57" si="18">SUM(P44:P56)</f>
        <v>0</v>
      </c>
      <c r="Q57" s="729">
        <f t="shared" si="18"/>
        <v>0</v>
      </c>
      <c r="R57" s="729">
        <f t="shared" si="18"/>
        <v>0</v>
      </c>
      <c r="S57" s="729">
        <f t="shared" si="18"/>
        <v>0</v>
      </c>
      <c r="T57" s="729">
        <f t="shared" si="18"/>
        <v>0</v>
      </c>
      <c r="U57" s="729">
        <f t="shared" si="18"/>
        <v>0</v>
      </c>
      <c r="V57" s="729">
        <f t="shared" si="17"/>
        <v>0</v>
      </c>
      <c r="W57" s="729">
        <f t="shared" si="17"/>
        <v>0</v>
      </c>
      <c r="X57" s="285"/>
      <c r="Y57" s="286">
        <f t="shared" ref="Y57:AD57" si="19">SUM(Y44:Y56)</f>
        <v>0</v>
      </c>
      <c r="Z57" s="728">
        <f t="shared" si="19"/>
        <v>0</v>
      </c>
      <c r="AA57" s="728">
        <f t="shared" si="19"/>
        <v>0</v>
      </c>
      <c r="AB57" s="728">
        <f t="shared" si="19"/>
        <v>0</v>
      </c>
      <c r="AC57" s="728">
        <f t="shared" si="19"/>
        <v>0</v>
      </c>
      <c r="AD57" s="730">
        <f t="shared" si="19"/>
        <v>0</v>
      </c>
      <c r="AG57" s="752"/>
    </row>
    <row r="58" spans="2:33" ht="3.75" customHeight="1">
      <c r="B58" s="281"/>
      <c r="C58" s="34"/>
      <c r="D58" s="34"/>
      <c r="E58" s="34"/>
      <c r="F58" s="34"/>
      <c r="G58" s="34"/>
      <c r="H58" s="34"/>
      <c r="I58" s="94"/>
      <c r="J58" s="1206"/>
      <c r="K58" s="1207"/>
      <c r="L58" s="290"/>
      <c r="M58" s="226"/>
      <c r="N58" s="226"/>
      <c r="O58" s="226"/>
      <c r="P58" s="1207"/>
      <c r="Q58" s="1207"/>
      <c r="R58" s="1207"/>
      <c r="S58" s="1207"/>
      <c r="T58" s="1207"/>
      <c r="U58" s="1207"/>
      <c r="V58" s="1207"/>
      <c r="W58" s="226"/>
      <c r="X58" s="291"/>
      <c r="Y58" s="226"/>
      <c r="Z58" s="290"/>
      <c r="AA58" s="290"/>
      <c r="AB58" s="290"/>
      <c r="AC58" s="290"/>
      <c r="AD58" s="226"/>
      <c r="AG58" s="752"/>
    </row>
    <row r="59" spans="2:33" ht="15" thickBot="1">
      <c r="B59" s="281"/>
      <c r="C59" s="1822" t="s">
        <v>652</v>
      </c>
      <c r="D59" s="1822"/>
      <c r="E59" s="1822"/>
      <c r="F59" s="1822"/>
      <c r="G59" s="1822"/>
      <c r="H59" s="37"/>
      <c r="I59" s="37"/>
      <c r="J59" s="1200"/>
      <c r="K59" s="1200"/>
      <c r="L59" s="1201"/>
      <c r="M59" s="1199"/>
      <c r="N59" s="1199"/>
      <c r="O59" s="1202"/>
      <c r="P59" s="1202"/>
      <c r="Q59" s="1202"/>
      <c r="R59" s="1202"/>
      <c r="S59" s="1202"/>
      <c r="T59" s="1202"/>
      <c r="U59" s="1202"/>
      <c r="V59" s="1202"/>
      <c r="W59" s="1202"/>
      <c r="X59" s="1203"/>
      <c r="Y59" s="1199"/>
      <c r="Z59" s="1202"/>
      <c r="AA59" s="1202"/>
      <c r="AB59" s="1202"/>
      <c r="AC59" s="1202"/>
      <c r="AD59" s="1202"/>
      <c r="AG59" s="752"/>
    </row>
    <row r="60" spans="2:33">
      <c r="B60" s="281"/>
      <c r="C60" s="35"/>
      <c r="D60" s="1827" t="s">
        <v>653</v>
      </c>
      <c r="E60" s="1827"/>
      <c r="F60" s="1827"/>
      <c r="G60" s="1827"/>
      <c r="H60" s="1827"/>
      <c r="I60" s="498" t="str">
        <f>IFERROR(J60/J$123," ")</f>
        <v xml:space="preserve"> </v>
      </c>
      <c r="J60" s="1824"/>
      <c r="K60" s="509">
        <f>SUM(L60:W60)</f>
        <v>0</v>
      </c>
      <c r="L60" s="1498"/>
      <c r="M60" s="1499"/>
      <c r="N60" s="1499"/>
      <c r="O60" s="1499"/>
      <c r="P60" s="1499"/>
      <c r="Q60" s="1499"/>
      <c r="R60" s="1499"/>
      <c r="S60" s="1499"/>
      <c r="T60" s="1499"/>
      <c r="U60" s="1499"/>
      <c r="V60" s="1499"/>
      <c r="W60" s="1499"/>
      <c r="X60" s="291"/>
      <c r="Y60" s="515">
        <f>SUM(Z60:AD60)</f>
        <v>0</v>
      </c>
      <c r="Z60" s="1498"/>
      <c r="AA60" s="1498"/>
      <c r="AB60" s="1498"/>
      <c r="AC60" s="1498"/>
      <c r="AD60" s="1825"/>
      <c r="AF60" s="1298"/>
      <c r="AG60" s="752"/>
    </row>
    <row r="61" spans="2:33">
      <c r="B61" s="281"/>
      <c r="C61" s="35"/>
      <c r="D61" s="34" t="s">
        <v>654</v>
      </c>
      <c r="E61" s="34"/>
      <c r="F61" s="34"/>
      <c r="G61" s="34"/>
      <c r="H61" s="34"/>
      <c r="I61" s="500" t="str">
        <f>IFERROR(J61/J$123," ")</f>
        <v xml:space="preserve"> </v>
      </c>
      <c r="J61" s="695"/>
      <c r="K61" s="510">
        <f>SUM(L61:W61)</f>
        <v>0</v>
      </c>
      <c r="L61" s="501"/>
      <c r="M61" s="511"/>
      <c r="N61" s="511"/>
      <c r="O61" s="511"/>
      <c r="P61" s="511"/>
      <c r="Q61" s="511"/>
      <c r="R61" s="511"/>
      <c r="S61" s="511"/>
      <c r="T61" s="511"/>
      <c r="U61" s="511"/>
      <c r="V61" s="511"/>
      <c r="W61" s="511"/>
      <c r="X61" s="1509"/>
      <c r="Y61" s="506">
        <f>SUM(Z61:AD61)</f>
        <v>0</v>
      </c>
      <c r="Z61" s="501"/>
      <c r="AA61" s="501"/>
      <c r="AB61" s="501"/>
      <c r="AC61" s="501"/>
      <c r="AD61" s="507"/>
      <c r="AF61" s="1299"/>
      <c r="AG61" s="752"/>
    </row>
    <row r="62" spans="2:33" ht="15" thickBot="1">
      <c r="B62" s="281"/>
      <c r="C62" s="35"/>
      <c r="D62" s="39" t="s">
        <v>621</v>
      </c>
      <c r="E62" s="1606"/>
      <c r="F62" s="1826"/>
      <c r="G62" s="1607"/>
      <c r="H62" s="34"/>
      <c r="I62" s="503" t="str">
        <f>IFERROR(J62/J$123," ")</f>
        <v xml:space="preserve"> </v>
      </c>
      <c r="J62" s="696"/>
      <c r="K62" s="512">
        <f>SUM(L62:W62)</f>
        <v>0</v>
      </c>
      <c r="L62" s="513"/>
      <c r="M62" s="514"/>
      <c r="N62" s="514"/>
      <c r="O62" s="514"/>
      <c r="P62" s="514"/>
      <c r="Q62" s="514"/>
      <c r="R62" s="514"/>
      <c r="S62" s="514"/>
      <c r="T62" s="514"/>
      <c r="U62" s="514"/>
      <c r="V62" s="514"/>
      <c r="W62" s="514"/>
      <c r="X62" s="1510"/>
      <c r="Y62" s="516">
        <f>SUM(Z62:AD62)</f>
        <v>0</v>
      </c>
      <c r="Z62" s="513"/>
      <c r="AA62" s="513"/>
      <c r="AB62" s="513"/>
      <c r="AC62" s="513"/>
      <c r="AD62" s="517"/>
      <c r="AF62" s="1300"/>
      <c r="AG62" s="752"/>
    </row>
    <row r="63" spans="2:33" ht="15" thickBot="1">
      <c r="B63" s="281"/>
      <c r="C63" s="35"/>
      <c r="D63" s="34"/>
      <c r="E63" s="34"/>
      <c r="F63" s="34"/>
      <c r="G63" s="38" t="s">
        <v>622</v>
      </c>
      <c r="H63" s="38"/>
      <c r="I63" s="224" t="str">
        <f>IFERROR(J63/J$123," ")</f>
        <v xml:space="preserve"> </v>
      </c>
      <c r="J63" s="27">
        <f t="shared" ref="J63:W63" si="20">SUM(J60:J62)</f>
        <v>0</v>
      </c>
      <c r="K63" s="20">
        <f t="shared" si="20"/>
        <v>0</v>
      </c>
      <c r="L63" s="728">
        <f t="shared" si="20"/>
        <v>0</v>
      </c>
      <c r="M63" s="729">
        <f t="shared" si="20"/>
        <v>0</v>
      </c>
      <c r="N63" s="729">
        <f t="shared" si="20"/>
        <v>0</v>
      </c>
      <c r="O63" s="729">
        <f t="shared" si="20"/>
        <v>0</v>
      </c>
      <c r="P63" s="729">
        <f t="shared" ref="P63:U63" si="21">SUM(P60:P62)</f>
        <v>0</v>
      </c>
      <c r="Q63" s="729">
        <f t="shared" si="21"/>
        <v>0</v>
      </c>
      <c r="R63" s="729">
        <f t="shared" si="21"/>
        <v>0</v>
      </c>
      <c r="S63" s="729">
        <f t="shared" si="21"/>
        <v>0</v>
      </c>
      <c r="T63" s="729">
        <f t="shared" si="21"/>
        <v>0</v>
      </c>
      <c r="U63" s="729">
        <f t="shared" si="21"/>
        <v>0</v>
      </c>
      <c r="V63" s="729">
        <f t="shared" si="20"/>
        <v>0</v>
      </c>
      <c r="W63" s="729">
        <f t="shared" si="20"/>
        <v>0</v>
      </c>
      <c r="X63" s="285"/>
      <c r="Y63" s="286">
        <f t="shared" ref="Y63:AD63" si="22">SUM(Y60:Y62)</f>
        <v>0</v>
      </c>
      <c r="Z63" s="728">
        <f t="shared" si="22"/>
        <v>0</v>
      </c>
      <c r="AA63" s="728">
        <f t="shared" si="22"/>
        <v>0</v>
      </c>
      <c r="AB63" s="728">
        <f t="shared" si="22"/>
        <v>0</v>
      </c>
      <c r="AC63" s="728">
        <f t="shared" si="22"/>
        <v>0</v>
      </c>
      <c r="AD63" s="730">
        <f t="shared" si="22"/>
        <v>0</v>
      </c>
      <c r="AG63" s="752"/>
    </row>
    <row r="64" spans="2:33" ht="3.75" customHeight="1">
      <c r="B64" s="281"/>
      <c r="C64" s="34"/>
      <c r="D64" s="38"/>
      <c r="E64" s="38"/>
      <c r="F64" s="38"/>
      <c r="G64" s="38"/>
      <c r="H64" s="38"/>
      <c r="I64" s="94"/>
      <c r="J64" s="1201"/>
      <c r="K64" s="1199"/>
      <c r="L64" s="16"/>
      <c r="M64" s="16"/>
      <c r="N64" s="16"/>
      <c r="O64" s="16"/>
      <c r="P64" s="1199"/>
      <c r="Q64" s="1199"/>
      <c r="R64" s="1199"/>
      <c r="S64" s="1199"/>
      <c r="T64" s="1199"/>
      <c r="U64" s="1199"/>
      <c r="V64" s="1199"/>
      <c r="W64" s="16"/>
      <c r="X64" s="284"/>
      <c r="Y64" s="16"/>
      <c r="Z64" s="16"/>
      <c r="AA64" s="16"/>
      <c r="AB64" s="16"/>
      <c r="AC64" s="16"/>
      <c r="AD64" s="16"/>
      <c r="AG64" s="752"/>
    </row>
    <row r="65" spans="2:33" ht="15" thickBot="1">
      <c r="B65" s="281"/>
      <c r="C65" s="1822" t="s">
        <v>655</v>
      </c>
      <c r="D65" s="1822"/>
      <c r="E65" s="1822"/>
      <c r="F65" s="1822"/>
      <c r="G65" s="1822"/>
      <c r="H65" s="37"/>
      <c r="I65" s="37"/>
      <c r="J65" s="1200"/>
      <c r="K65" s="1200"/>
      <c r="L65" s="1201"/>
      <c r="M65" s="1199"/>
      <c r="N65" s="1199"/>
      <c r="O65" s="1202"/>
      <c r="P65" s="1202"/>
      <c r="Q65" s="1202"/>
      <c r="R65" s="1202"/>
      <c r="S65" s="1202"/>
      <c r="T65" s="1202"/>
      <c r="U65" s="1202"/>
      <c r="V65" s="1202"/>
      <c r="W65" s="1202"/>
      <c r="X65" s="1203"/>
      <c r="Y65" s="1199"/>
      <c r="Z65" s="1202"/>
      <c r="AA65" s="1202"/>
      <c r="AB65" s="1202"/>
      <c r="AC65" s="1202"/>
      <c r="AD65" s="1202"/>
      <c r="AG65" s="752"/>
    </row>
    <row r="66" spans="2:33">
      <c r="B66" s="281"/>
      <c r="C66" s="35"/>
      <c r="D66" s="1827" t="s">
        <v>656</v>
      </c>
      <c r="E66" s="1827"/>
      <c r="F66" s="1827"/>
      <c r="G66" s="1827"/>
      <c r="H66" s="1827"/>
      <c r="I66" s="498" t="str">
        <f t="shared" ref="I66:I72" si="23">IFERROR(J66/J$123," ")</f>
        <v xml:space="preserve"> </v>
      </c>
      <c r="J66" s="1824"/>
      <c r="K66" s="509">
        <f t="shared" ref="K66:K71" si="24">SUM(L66:W66)</f>
        <v>0</v>
      </c>
      <c r="L66" s="1498"/>
      <c r="M66" s="1499"/>
      <c r="N66" s="1499"/>
      <c r="O66" s="1499"/>
      <c r="P66" s="1499"/>
      <c r="Q66" s="1499"/>
      <c r="R66" s="1499"/>
      <c r="S66" s="1499"/>
      <c r="T66" s="1499"/>
      <c r="U66" s="1499"/>
      <c r="V66" s="1499"/>
      <c r="W66" s="1499"/>
      <c r="X66" s="291"/>
      <c r="Y66" s="515">
        <f t="shared" ref="Y66:Y71" si="25">SUM(Z66:AD66)</f>
        <v>0</v>
      </c>
      <c r="Z66" s="1498"/>
      <c r="AA66" s="1498"/>
      <c r="AB66" s="1498"/>
      <c r="AC66" s="1498"/>
      <c r="AD66" s="1825"/>
      <c r="AF66" s="1298"/>
      <c r="AG66" s="752"/>
    </row>
    <row r="67" spans="2:33">
      <c r="B67" s="281"/>
      <c r="C67" s="35"/>
      <c r="D67" s="34" t="s">
        <v>657</v>
      </c>
      <c r="E67" s="34"/>
      <c r="F67" s="34"/>
      <c r="G67" s="34"/>
      <c r="H67" s="34"/>
      <c r="I67" s="500" t="str">
        <f t="shared" si="23"/>
        <v xml:space="preserve"> </v>
      </c>
      <c r="J67" s="695"/>
      <c r="K67" s="510">
        <f t="shared" si="24"/>
        <v>0</v>
      </c>
      <c r="L67" s="501"/>
      <c r="M67" s="511"/>
      <c r="N67" s="511"/>
      <c r="O67" s="511"/>
      <c r="P67" s="511"/>
      <c r="Q67" s="511"/>
      <c r="R67" s="511"/>
      <c r="S67" s="511"/>
      <c r="T67" s="511"/>
      <c r="U67" s="511"/>
      <c r="V67" s="511"/>
      <c r="W67" s="511"/>
      <c r="X67" s="284"/>
      <c r="Y67" s="506">
        <f t="shared" si="25"/>
        <v>0</v>
      </c>
      <c r="Z67" s="501"/>
      <c r="AA67" s="501"/>
      <c r="AB67" s="501"/>
      <c r="AC67" s="501"/>
      <c r="AD67" s="507"/>
      <c r="AF67" s="1299"/>
      <c r="AG67" s="752"/>
    </row>
    <row r="68" spans="2:33">
      <c r="B68" s="281"/>
      <c r="C68" s="35"/>
      <c r="D68" s="34" t="s">
        <v>658</v>
      </c>
      <c r="E68" s="34"/>
      <c r="F68" s="34"/>
      <c r="G68" s="34"/>
      <c r="H68" s="34"/>
      <c r="I68" s="500" t="str">
        <f t="shared" si="23"/>
        <v xml:space="preserve"> </v>
      </c>
      <c r="J68" s="695"/>
      <c r="K68" s="510">
        <f t="shared" si="24"/>
        <v>0</v>
      </c>
      <c r="L68" s="501"/>
      <c r="M68" s="511"/>
      <c r="N68" s="511"/>
      <c r="O68" s="511"/>
      <c r="P68" s="511"/>
      <c r="Q68" s="511"/>
      <c r="R68" s="511"/>
      <c r="S68" s="511"/>
      <c r="T68" s="511"/>
      <c r="U68" s="511"/>
      <c r="V68" s="511"/>
      <c r="W68" s="511"/>
      <c r="X68" s="284"/>
      <c r="Y68" s="506">
        <f t="shared" si="25"/>
        <v>0</v>
      </c>
      <c r="Z68" s="501"/>
      <c r="AA68" s="501"/>
      <c r="AB68" s="501"/>
      <c r="AC68" s="501"/>
      <c r="AD68" s="507"/>
      <c r="AF68" s="1299"/>
      <c r="AG68" s="752"/>
    </row>
    <row r="69" spans="2:33">
      <c r="B69" s="281"/>
      <c r="C69" s="35"/>
      <c r="D69" s="34" t="s">
        <v>659</v>
      </c>
      <c r="E69" s="34"/>
      <c r="F69" s="34"/>
      <c r="G69" s="34"/>
      <c r="H69" s="34"/>
      <c r="I69" s="500" t="str">
        <f t="shared" si="23"/>
        <v xml:space="preserve"> </v>
      </c>
      <c r="J69" s="695"/>
      <c r="K69" s="510">
        <f t="shared" si="24"/>
        <v>0</v>
      </c>
      <c r="L69" s="501"/>
      <c r="M69" s="511"/>
      <c r="N69" s="511"/>
      <c r="O69" s="511"/>
      <c r="P69" s="511"/>
      <c r="Q69" s="511"/>
      <c r="R69" s="511"/>
      <c r="S69" s="511"/>
      <c r="T69" s="511"/>
      <c r="U69" s="511"/>
      <c r="V69" s="511"/>
      <c r="W69" s="511"/>
      <c r="X69" s="284"/>
      <c r="Y69" s="506">
        <f t="shared" si="25"/>
        <v>0</v>
      </c>
      <c r="Z69" s="501"/>
      <c r="AA69" s="501"/>
      <c r="AB69" s="501"/>
      <c r="AC69" s="501"/>
      <c r="AD69" s="507"/>
      <c r="AF69" s="1299"/>
      <c r="AG69" s="752"/>
    </row>
    <row r="70" spans="2:33">
      <c r="B70" s="281"/>
      <c r="C70" s="35"/>
      <c r="D70" s="34" t="s">
        <v>660</v>
      </c>
      <c r="E70" s="34"/>
      <c r="F70" s="34"/>
      <c r="G70" s="34"/>
      <c r="H70" s="34"/>
      <c r="I70" s="500" t="str">
        <f t="shared" si="23"/>
        <v xml:space="preserve"> </v>
      </c>
      <c r="J70" s="695"/>
      <c r="K70" s="510">
        <f>SUM(L70:W70)</f>
        <v>0</v>
      </c>
      <c r="L70" s="501"/>
      <c r="M70" s="511"/>
      <c r="N70" s="511"/>
      <c r="O70" s="511"/>
      <c r="P70" s="511"/>
      <c r="Q70" s="511"/>
      <c r="R70" s="511"/>
      <c r="S70" s="511"/>
      <c r="T70" s="511"/>
      <c r="U70" s="511"/>
      <c r="V70" s="511"/>
      <c r="W70" s="511"/>
      <c r="X70" s="1509"/>
      <c r="Y70" s="506">
        <f t="shared" si="25"/>
        <v>0</v>
      </c>
      <c r="Z70" s="501"/>
      <c r="AA70" s="501"/>
      <c r="AB70" s="501"/>
      <c r="AC70" s="501"/>
      <c r="AD70" s="507"/>
      <c r="AF70" s="1299"/>
      <c r="AG70" s="752"/>
    </row>
    <row r="71" spans="2:33" ht="15" thickBot="1">
      <c r="B71" s="281"/>
      <c r="C71" s="35"/>
      <c r="D71" s="39" t="s">
        <v>621</v>
      </c>
      <c r="E71" s="1606"/>
      <c r="F71" s="1826"/>
      <c r="G71" s="1607"/>
      <c r="H71" s="34"/>
      <c r="I71" s="503" t="str">
        <f t="shared" si="23"/>
        <v xml:space="preserve"> </v>
      </c>
      <c r="J71" s="696"/>
      <c r="K71" s="522">
        <f t="shared" si="24"/>
        <v>0</v>
      </c>
      <c r="L71" s="513"/>
      <c r="M71" s="514"/>
      <c r="N71" s="514"/>
      <c r="O71" s="514"/>
      <c r="P71" s="514"/>
      <c r="Q71" s="514"/>
      <c r="R71" s="514"/>
      <c r="S71" s="514"/>
      <c r="T71" s="514"/>
      <c r="U71" s="514"/>
      <c r="V71" s="514"/>
      <c r="W71" s="514"/>
      <c r="X71" s="1510"/>
      <c r="Y71" s="516">
        <f t="shared" si="25"/>
        <v>0</v>
      </c>
      <c r="Z71" s="513"/>
      <c r="AA71" s="513"/>
      <c r="AB71" s="513"/>
      <c r="AC71" s="513"/>
      <c r="AD71" s="517"/>
      <c r="AF71" s="1300"/>
      <c r="AG71" s="752"/>
    </row>
    <row r="72" spans="2:33" ht="15" thickBot="1">
      <c r="B72" s="281"/>
      <c r="C72" s="35"/>
      <c r="D72" s="34"/>
      <c r="E72" s="34"/>
      <c r="F72" s="34"/>
      <c r="G72" s="38" t="s">
        <v>622</v>
      </c>
      <c r="H72" s="38"/>
      <c r="I72" s="224" t="str">
        <f t="shared" si="23"/>
        <v xml:space="preserve"> </v>
      </c>
      <c r="J72" s="27">
        <f t="shared" ref="J72:W72" si="26">SUM(J66:J71)</f>
        <v>0</v>
      </c>
      <c r="K72" s="20">
        <f t="shared" si="26"/>
        <v>0</v>
      </c>
      <c r="L72" s="728">
        <f t="shared" si="26"/>
        <v>0</v>
      </c>
      <c r="M72" s="729">
        <f t="shared" si="26"/>
        <v>0</v>
      </c>
      <c r="N72" s="729">
        <f t="shared" si="26"/>
        <v>0</v>
      </c>
      <c r="O72" s="729">
        <f t="shared" si="26"/>
        <v>0</v>
      </c>
      <c r="P72" s="729">
        <f t="shared" ref="P72:U72" si="27">SUM(P66:P71)</f>
        <v>0</v>
      </c>
      <c r="Q72" s="729">
        <f t="shared" si="27"/>
        <v>0</v>
      </c>
      <c r="R72" s="729">
        <f t="shared" si="27"/>
        <v>0</v>
      </c>
      <c r="S72" s="729">
        <f t="shared" si="27"/>
        <v>0</v>
      </c>
      <c r="T72" s="729">
        <f t="shared" si="27"/>
        <v>0</v>
      </c>
      <c r="U72" s="729">
        <f t="shared" si="27"/>
        <v>0</v>
      </c>
      <c r="V72" s="729">
        <f t="shared" si="26"/>
        <v>0</v>
      </c>
      <c r="W72" s="729">
        <f t="shared" si="26"/>
        <v>0</v>
      </c>
      <c r="X72" s="285"/>
      <c r="Y72" s="286">
        <f t="shared" ref="Y72:AD72" si="28">SUM(Y66:Y71)</f>
        <v>0</v>
      </c>
      <c r="Z72" s="728">
        <f t="shared" si="28"/>
        <v>0</v>
      </c>
      <c r="AA72" s="728">
        <f t="shared" si="28"/>
        <v>0</v>
      </c>
      <c r="AB72" s="728">
        <f t="shared" si="28"/>
        <v>0</v>
      </c>
      <c r="AC72" s="728">
        <f t="shared" si="28"/>
        <v>0</v>
      </c>
      <c r="AD72" s="730">
        <f t="shared" si="28"/>
        <v>0</v>
      </c>
      <c r="AG72" s="752"/>
    </row>
    <row r="73" spans="2:33" ht="9" customHeight="1" thickBot="1">
      <c r="B73" s="287"/>
      <c r="C73" s="22"/>
      <c r="D73" s="25"/>
      <c r="E73" s="25"/>
      <c r="F73" s="25"/>
      <c r="G73" s="25"/>
      <c r="H73" s="25"/>
      <c r="I73" s="255"/>
      <c r="J73" s="1204"/>
      <c r="K73" s="1205"/>
      <c r="L73" s="23"/>
      <c r="M73" s="23"/>
      <c r="N73" s="23"/>
      <c r="O73" s="23"/>
      <c r="P73" s="1205"/>
      <c r="Q73" s="1205"/>
      <c r="R73" s="1205"/>
      <c r="S73" s="1205"/>
      <c r="T73" s="1205"/>
      <c r="U73" s="1205"/>
      <c r="V73" s="1205"/>
      <c r="W73" s="23"/>
      <c r="X73" s="289"/>
      <c r="Y73" s="23"/>
      <c r="Z73" s="23"/>
      <c r="AA73" s="23"/>
      <c r="AB73" s="23"/>
      <c r="AC73" s="23"/>
      <c r="AD73" s="26"/>
      <c r="AE73" s="26"/>
      <c r="AF73" s="26"/>
      <c r="AG73" s="1313"/>
    </row>
    <row r="74" spans="2:33" ht="15" thickBot="1">
      <c r="B74" s="281"/>
      <c r="C74" s="1822" t="s">
        <v>661</v>
      </c>
      <c r="D74" s="1822"/>
      <c r="E74" s="1822"/>
      <c r="F74" s="1822"/>
      <c r="G74" s="1822"/>
      <c r="H74" s="37"/>
      <c r="I74" s="37"/>
      <c r="J74" s="1200"/>
      <c r="K74" s="1200"/>
      <c r="L74" s="16"/>
      <c r="M74" s="16"/>
      <c r="N74" s="16"/>
      <c r="O74" s="16"/>
      <c r="P74" s="1199"/>
      <c r="Q74" s="1199"/>
      <c r="R74" s="1199"/>
      <c r="S74" s="1199"/>
      <c r="T74" s="1199"/>
      <c r="U74" s="1199"/>
      <c r="V74" s="1199"/>
      <c r="W74" s="16"/>
      <c r="X74" s="284"/>
      <c r="Y74" s="16"/>
      <c r="Z74" s="16"/>
      <c r="AA74" s="16"/>
      <c r="AB74" s="16"/>
      <c r="AC74" s="16"/>
      <c r="AD74" s="16"/>
      <c r="AE74" s="16"/>
      <c r="AF74" s="16"/>
      <c r="AG74" s="1314"/>
    </row>
    <row r="75" spans="2:33">
      <c r="B75" s="281"/>
      <c r="C75" s="35"/>
      <c r="D75" s="1827" t="s">
        <v>662</v>
      </c>
      <c r="E75" s="1827"/>
      <c r="F75" s="1827"/>
      <c r="G75" s="1827"/>
      <c r="H75" s="1827"/>
      <c r="I75" s="498" t="str">
        <f t="shared" ref="I75:I83" si="29">IFERROR(J75/J$123," ")</f>
        <v xml:space="preserve"> </v>
      </c>
      <c r="J75" s="1824"/>
      <c r="K75" s="509">
        <f t="shared" ref="K75:K82" si="30">SUM(L75:W75)</f>
        <v>0</v>
      </c>
      <c r="L75" s="1498"/>
      <c r="M75" s="1499"/>
      <c r="N75" s="1499"/>
      <c r="O75" s="1499"/>
      <c r="P75" s="1499"/>
      <c r="Q75" s="1499"/>
      <c r="R75" s="1499"/>
      <c r="S75" s="1499"/>
      <c r="T75" s="1499"/>
      <c r="U75" s="1499"/>
      <c r="V75" s="1499"/>
      <c r="W75" s="1499"/>
      <c r="X75" s="291"/>
      <c r="Y75" s="515">
        <f t="shared" ref="Y75:Y82" si="31">SUM(Z75:AD75)</f>
        <v>0</v>
      </c>
      <c r="Z75" s="1498"/>
      <c r="AA75" s="1498"/>
      <c r="AB75" s="1498"/>
      <c r="AC75" s="1498"/>
      <c r="AD75" s="1825"/>
      <c r="AF75" s="1298"/>
      <c r="AG75" s="752"/>
    </row>
    <row r="76" spans="2:33">
      <c r="B76" s="281"/>
      <c r="C76" s="35"/>
      <c r="D76" s="34" t="s">
        <v>663</v>
      </c>
      <c r="E76" s="34"/>
      <c r="F76" s="34"/>
      <c r="G76" s="34"/>
      <c r="H76" s="34"/>
      <c r="I76" s="500" t="str">
        <f t="shared" si="29"/>
        <v xml:space="preserve"> </v>
      </c>
      <c r="J76" s="695"/>
      <c r="K76" s="510">
        <f t="shared" si="30"/>
        <v>0</v>
      </c>
      <c r="L76" s="501"/>
      <c r="M76" s="511"/>
      <c r="N76" s="511"/>
      <c r="O76" s="511"/>
      <c r="P76" s="511"/>
      <c r="Q76" s="511"/>
      <c r="R76" s="511"/>
      <c r="S76" s="511"/>
      <c r="T76" s="511"/>
      <c r="U76" s="511"/>
      <c r="V76" s="511"/>
      <c r="W76" s="511"/>
      <c r="X76" s="284"/>
      <c r="Y76" s="506">
        <f t="shared" si="31"/>
        <v>0</v>
      </c>
      <c r="Z76" s="501"/>
      <c r="AA76" s="501"/>
      <c r="AB76" s="501"/>
      <c r="AC76" s="501"/>
      <c r="AD76" s="507"/>
      <c r="AF76" s="1299"/>
      <c r="AG76" s="752"/>
    </row>
    <row r="77" spans="2:33">
      <c r="B77" s="281"/>
      <c r="C77" s="35"/>
      <c r="D77" s="34" t="s">
        <v>664</v>
      </c>
      <c r="E77" s="34"/>
      <c r="F77" s="34"/>
      <c r="G77" s="34"/>
      <c r="H77" s="34"/>
      <c r="I77" s="500" t="str">
        <f t="shared" si="29"/>
        <v xml:space="preserve"> </v>
      </c>
      <c r="J77" s="695"/>
      <c r="K77" s="510">
        <f t="shared" si="30"/>
        <v>0</v>
      </c>
      <c r="L77" s="501"/>
      <c r="M77" s="511"/>
      <c r="N77" s="511"/>
      <c r="O77" s="511"/>
      <c r="P77" s="511"/>
      <c r="Q77" s="511"/>
      <c r="R77" s="511"/>
      <c r="S77" s="511"/>
      <c r="T77" s="511"/>
      <c r="U77" s="511"/>
      <c r="V77" s="511"/>
      <c r="W77" s="511"/>
      <c r="X77" s="284"/>
      <c r="Y77" s="506">
        <f t="shared" si="31"/>
        <v>0</v>
      </c>
      <c r="Z77" s="501"/>
      <c r="AA77" s="501"/>
      <c r="AB77" s="501"/>
      <c r="AC77" s="501"/>
      <c r="AD77" s="507"/>
      <c r="AF77" s="1299"/>
      <c r="AG77" s="752"/>
    </row>
    <row r="78" spans="2:33">
      <c r="B78" s="281"/>
      <c r="C78" s="35"/>
      <c r="D78" s="39" t="s">
        <v>665</v>
      </c>
      <c r="E78" s="39"/>
      <c r="F78" s="39"/>
      <c r="G78" s="39"/>
      <c r="H78" s="39"/>
      <c r="I78" s="500" t="str">
        <f t="shared" si="29"/>
        <v xml:space="preserve"> </v>
      </c>
      <c r="J78" s="695"/>
      <c r="K78" s="510">
        <f t="shared" si="30"/>
        <v>0</v>
      </c>
      <c r="L78" s="501"/>
      <c r="M78" s="511"/>
      <c r="N78" s="511"/>
      <c r="O78" s="511"/>
      <c r="P78" s="511"/>
      <c r="Q78" s="511"/>
      <c r="R78" s="511"/>
      <c r="S78" s="511"/>
      <c r="T78" s="511"/>
      <c r="U78" s="511"/>
      <c r="V78" s="511"/>
      <c r="W78" s="511"/>
      <c r="X78" s="284"/>
      <c r="Y78" s="506">
        <f t="shared" si="31"/>
        <v>0</v>
      </c>
      <c r="Z78" s="501"/>
      <c r="AA78" s="501"/>
      <c r="AB78" s="501"/>
      <c r="AC78" s="501"/>
      <c r="AD78" s="507"/>
      <c r="AF78" s="1299"/>
      <c r="AG78" s="752"/>
    </row>
    <row r="79" spans="2:33">
      <c r="B79" s="281"/>
      <c r="C79" s="35"/>
      <c r="D79" s="39" t="s">
        <v>666</v>
      </c>
      <c r="E79" s="39"/>
      <c r="F79" s="39"/>
      <c r="G79" s="39"/>
      <c r="H79" s="39"/>
      <c r="I79" s="500" t="str">
        <f t="shared" si="29"/>
        <v xml:space="preserve"> </v>
      </c>
      <c r="J79" s="695"/>
      <c r="K79" s="510">
        <f t="shared" si="30"/>
        <v>0</v>
      </c>
      <c r="L79" s="501"/>
      <c r="M79" s="511"/>
      <c r="N79" s="511"/>
      <c r="O79" s="511"/>
      <c r="P79" s="511"/>
      <c r="Q79" s="511"/>
      <c r="R79" s="511"/>
      <c r="S79" s="511"/>
      <c r="T79" s="511"/>
      <c r="U79" s="511"/>
      <c r="V79" s="511"/>
      <c r="W79" s="511"/>
      <c r="X79" s="284"/>
      <c r="Y79" s="506">
        <f t="shared" si="31"/>
        <v>0</v>
      </c>
      <c r="Z79" s="501"/>
      <c r="AA79" s="501"/>
      <c r="AB79" s="501"/>
      <c r="AC79" s="501"/>
      <c r="AD79" s="507"/>
      <c r="AF79" s="1299"/>
      <c r="AG79" s="752"/>
    </row>
    <row r="80" spans="2:33">
      <c r="B80" s="281"/>
      <c r="C80" s="35"/>
      <c r="D80" s="39" t="s">
        <v>667</v>
      </c>
      <c r="E80" s="39"/>
      <c r="F80" s="39"/>
      <c r="G80" s="39"/>
      <c r="H80" s="39"/>
      <c r="I80" s="500" t="str">
        <f t="shared" si="29"/>
        <v xml:space="preserve"> </v>
      </c>
      <c r="J80" s="695"/>
      <c r="K80" s="510">
        <f t="shared" si="30"/>
        <v>0</v>
      </c>
      <c r="L80" s="501"/>
      <c r="M80" s="511"/>
      <c r="N80" s="511"/>
      <c r="O80" s="511"/>
      <c r="P80" s="511"/>
      <c r="Q80" s="511"/>
      <c r="R80" s="511"/>
      <c r="S80" s="511"/>
      <c r="T80" s="511"/>
      <c r="U80" s="511"/>
      <c r="V80" s="511"/>
      <c r="W80" s="511"/>
      <c r="X80" s="284"/>
      <c r="Y80" s="506">
        <f t="shared" si="31"/>
        <v>0</v>
      </c>
      <c r="Z80" s="501"/>
      <c r="AA80" s="501"/>
      <c r="AB80" s="501"/>
      <c r="AC80" s="501"/>
      <c r="AD80" s="507"/>
      <c r="AF80" s="1299"/>
      <c r="AG80" s="752"/>
    </row>
    <row r="81" spans="2:33">
      <c r="B81" s="281"/>
      <c r="C81" s="35"/>
      <c r="D81" s="39" t="s">
        <v>668</v>
      </c>
      <c r="E81" s="39"/>
      <c r="F81" s="39"/>
      <c r="G81" s="39"/>
      <c r="H81" s="39"/>
      <c r="I81" s="500" t="str">
        <f t="shared" si="29"/>
        <v xml:space="preserve"> </v>
      </c>
      <c r="J81" s="695"/>
      <c r="K81" s="510">
        <f t="shared" si="30"/>
        <v>0</v>
      </c>
      <c r="L81" s="501"/>
      <c r="M81" s="511"/>
      <c r="N81" s="511"/>
      <c r="O81" s="511"/>
      <c r="P81" s="511"/>
      <c r="Q81" s="511"/>
      <c r="R81" s="511"/>
      <c r="S81" s="511"/>
      <c r="T81" s="511"/>
      <c r="U81" s="511"/>
      <c r="V81" s="511"/>
      <c r="W81" s="511"/>
      <c r="X81" s="284"/>
      <c r="Y81" s="506">
        <f t="shared" si="31"/>
        <v>0</v>
      </c>
      <c r="Z81" s="501"/>
      <c r="AA81" s="501"/>
      <c r="AB81" s="501"/>
      <c r="AC81" s="501"/>
      <c r="AD81" s="507"/>
      <c r="AF81" s="1299"/>
      <c r="AG81" s="752"/>
    </row>
    <row r="82" spans="2:33" ht="15" thickBot="1">
      <c r="B82" s="281"/>
      <c r="C82" s="35"/>
      <c r="D82" s="39" t="s">
        <v>621</v>
      </c>
      <c r="E82" s="1606"/>
      <c r="F82" s="1826"/>
      <c r="G82" s="1607"/>
      <c r="H82" s="39"/>
      <c r="I82" s="503" t="str">
        <f t="shared" si="29"/>
        <v xml:space="preserve"> </v>
      </c>
      <c r="J82" s="696"/>
      <c r="K82" s="522">
        <f t="shared" si="30"/>
        <v>0</v>
      </c>
      <c r="L82" s="513"/>
      <c r="M82" s="514"/>
      <c r="N82" s="514"/>
      <c r="O82" s="514"/>
      <c r="P82" s="514"/>
      <c r="Q82" s="514"/>
      <c r="R82" s="514"/>
      <c r="S82" s="514"/>
      <c r="T82" s="514"/>
      <c r="U82" s="514"/>
      <c r="V82" s="514"/>
      <c r="W82" s="514"/>
      <c r="X82" s="284"/>
      <c r="Y82" s="516">
        <f t="shared" si="31"/>
        <v>0</v>
      </c>
      <c r="Z82" s="513"/>
      <c r="AA82" s="513"/>
      <c r="AB82" s="513"/>
      <c r="AC82" s="513"/>
      <c r="AD82" s="517"/>
      <c r="AF82" s="1300"/>
      <c r="AG82" s="752"/>
    </row>
    <row r="83" spans="2:33" ht="15" thickBot="1">
      <c r="B83" s="281"/>
      <c r="C83" s="35"/>
      <c r="D83" s="34"/>
      <c r="E83" s="34"/>
      <c r="F83" s="34"/>
      <c r="G83" s="38" t="s">
        <v>622</v>
      </c>
      <c r="H83" s="38"/>
      <c r="I83" s="224" t="str">
        <f t="shared" si="29"/>
        <v xml:space="preserve"> </v>
      </c>
      <c r="J83" s="27">
        <f t="shared" ref="J83:W83" si="32">SUM(J75:J82)</f>
        <v>0</v>
      </c>
      <c r="K83" s="20">
        <f t="shared" si="32"/>
        <v>0</v>
      </c>
      <c r="L83" s="728">
        <f t="shared" si="32"/>
        <v>0</v>
      </c>
      <c r="M83" s="729">
        <f t="shared" si="32"/>
        <v>0</v>
      </c>
      <c r="N83" s="729">
        <f t="shared" si="32"/>
        <v>0</v>
      </c>
      <c r="O83" s="729">
        <f t="shared" si="32"/>
        <v>0</v>
      </c>
      <c r="P83" s="729">
        <f t="shared" ref="P83:U83" si="33">SUM(P75:P82)</f>
        <v>0</v>
      </c>
      <c r="Q83" s="729">
        <f t="shared" si="33"/>
        <v>0</v>
      </c>
      <c r="R83" s="729">
        <f t="shared" si="33"/>
        <v>0</v>
      </c>
      <c r="S83" s="729">
        <f t="shared" si="33"/>
        <v>0</v>
      </c>
      <c r="T83" s="729">
        <f t="shared" si="33"/>
        <v>0</v>
      </c>
      <c r="U83" s="729">
        <f t="shared" si="33"/>
        <v>0</v>
      </c>
      <c r="V83" s="729">
        <f t="shared" si="32"/>
        <v>0</v>
      </c>
      <c r="W83" s="729">
        <f t="shared" si="32"/>
        <v>0</v>
      </c>
      <c r="X83" s="285"/>
      <c r="Y83" s="286">
        <f t="shared" ref="Y83:AD83" si="34">SUM(Y75:Y82)</f>
        <v>0</v>
      </c>
      <c r="Z83" s="728">
        <f t="shared" si="34"/>
        <v>0</v>
      </c>
      <c r="AA83" s="728">
        <f t="shared" si="34"/>
        <v>0</v>
      </c>
      <c r="AB83" s="728">
        <f t="shared" si="34"/>
        <v>0</v>
      </c>
      <c r="AC83" s="728">
        <f t="shared" si="34"/>
        <v>0</v>
      </c>
      <c r="AD83" s="730">
        <f t="shared" si="34"/>
        <v>0</v>
      </c>
      <c r="AG83" s="752"/>
    </row>
    <row r="84" spans="2:33" ht="3.75" customHeight="1">
      <c r="B84" s="281"/>
      <c r="C84" s="34"/>
      <c r="D84" s="34"/>
      <c r="E84" s="34"/>
      <c r="F84" s="34"/>
      <c r="G84" s="34"/>
      <c r="H84" s="34"/>
      <c r="I84" s="94"/>
      <c r="J84" s="1206"/>
      <c r="K84" s="1199"/>
      <c r="L84" s="16"/>
      <c r="M84" s="16"/>
      <c r="N84" s="16"/>
      <c r="O84" s="16"/>
      <c r="P84" s="1199"/>
      <c r="Q84" s="1199"/>
      <c r="R84" s="1199"/>
      <c r="S84" s="1199"/>
      <c r="T84" s="1199"/>
      <c r="U84" s="1199"/>
      <c r="V84" s="1199"/>
      <c r="W84" s="16"/>
      <c r="X84" s="284"/>
      <c r="Y84" s="16"/>
      <c r="Z84" s="16"/>
      <c r="AA84" s="16"/>
      <c r="AB84" s="16"/>
      <c r="AC84" s="16"/>
      <c r="AD84" s="16"/>
      <c r="AG84" s="752"/>
    </row>
    <row r="85" spans="2:33" ht="15" thickBot="1">
      <c r="B85" s="281"/>
      <c r="C85" s="1822" t="s">
        <v>669</v>
      </c>
      <c r="D85" s="1822"/>
      <c r="E85" s="1822"/>
      <c r="F85" s="1822"/>
      <c r="G85" s="1822"/>
      <c r="H85" s="37"/>
      <c r="I85" s="37"/>
      <c r="J85" s="1200"/>
      <c r="K85" s="1200"/>
      <c r="L85" s="1829"/>
      <c r="M85" s="19"/>
      <c r="N85" s="19"/>
      <c r="O85" s="19"/>
      <c r="P85" s="1199"/>
      <c r="Q85" s="1199"/>
      <c r="R85" s="1199"/>
      <c r="S85" s="1199"/>
      <c r="T85" s="1199"/>
      <c r="U85" s="1199"/>
      <c r="V85" s="1199"/>
      <c r="W85" s="19"/>
      <c r="X85" s="284"/>
      <c r="Y85" s="19"/>
      <c r="Z85" s="19"/>
      <c r="AA85" s="19"/>
      <c r="AB85" s="19"/>
      <c r="AC85" s="19"/>
      <c r="AD85" s="19"/>
      <c r="AG85" s="752"/>
    </row>
    <row r="86" spans="2:33">
      <c r="B86" s="281"/>
      <c r="C86" s="35"/>
      <c r="D86" s="1830" t="s">
        <v>670</v>
      </c>
      <c r="E86" s="1830"/>
      <c r="F86" s="1830"/>
      <c r="G86" s="1830"/>
      <c r="H86" s="1830"/>
      <c r="I86" s="498" t="str">
        <f>IFERROR(J86/J$123," ")</f>
        <v xml:space="preserve"> </v>
      </c>
      <c r="J86" s="1824"/>
      <c r="K86" s="509">
        <f>SUM(L86:W86)</f>
        <v>0</v>
      </c>
      <c r="L86" s="1498"/>
      <c r="M86" s="1499"/>
      <c r="N86" s="1499"/>
      <c r="O86" s="1499"/>
      <c r="P86" s="1499"/>
      <c r="Q86" s="1499"/>
      <c r="R86" s="1499"/>
      <c r="S86" s="1499"/>
      <c r="T86" s="1499"/>
      <c r="U86" s="1499"/>
      <c r="V86" s="1499"/>
      <c r="W86" s="1499"/>
      <c r="X86" s="291"/>
      <c r="Y86" s="515">
        <f>SUM(Z86:AD86)</f>
        <v>0</v>
      </c>
      <c r="Z86" s="1498"/>
      <c r="AA86" s="1498"/>
      <c r="AB86" s="1498"/>
      <c r="AC86" s="1498"/>
      <c r="AD86" s="1825"/>
      <c r="AF86" s="1298"/>
      <c r="AG86" s="752"/>
    </row>
    <row r="87" spans="2:33">
      <c r="B87" s="281"/>
      <c r="C87" s="35"/>
      <c r="D87" s="39" t="s">
        <v>671</v>
      </c>
      <c r="E87" s="39"/>
      <c r="F87" s="39"/>
      <c r="G87" s="39"/>
      <c r="H87" s="39"/>
      <c r="I87" s="500" t="str">
        <f>IFERROR(J87/J$123," ")</f>
        <v xml:space="preserve"> </v>
      </c>
      <c r="J87" s="695"/>
      <c r="K87" s="510">
        <f>SUM(L87:W87)</f>
        <v>0</v>
      </c>
      <c r="L87" s="501"/>
      <c r="M87" s="511"/>
      <c r="N87" s="511"/>
      <c r="O87" s="511"/>
      <c r="P87" s="511"/>
      <c r="Q87" s="511"/>
      <c r="R87" s="511"/>
      <c r="S87" s="511"/>
      <c r="T87" s="511"/>
      <c r="U87" s="511"/>
      <c r="V87" s="511"/>
      <c r="W87" s="511"/>
      <c r="X87" s="284"/>
      <c r="Y87" s="506">
        <f>SUM(Z87:AD87)</f>
        <v>0</v>
      </c>
      <c r="Z87" s="501"/>
      <c r="AA87" s="501"/>
      <c r="AB87" s="501"/>
      <c r="AC87" s="501"/>
      <c r="AD87" s="507"/>
      <c r="AF87" s="1299"/>
      <c r="AG87" s="752"/>
    </row>
    <row r="88" spans="2:33" ht="15" thickBot="1">
      <c r="B88" s="281"/>
      <c r="C88" s="35"/>
      <c r="D88" s="39" t="s">
        <v>621</v>
      </c>
      <c r="E88" s="1606"/>
      <c r="F88" s="1826"/>
      <c r="G88" s="1607"/>
      <c r="H88" s="39"/>
      <c r="I88" s="503" t="str">
        <f>IFERROR(J88/J$123," ")</f>
        <v xml:space="preserve"> </v>
      </c>
      <c r="J88" s="696"/>
      <c r="K88" s="522">
        <f>SUM(L88:W88)</f>
        <v>0</v>
      </c>
      <c r="L88" s="513"/>
      <c r="M88" s="514"/>
      <c r="N88" s="514"/>
      <c r="O88" s="514"/>
      <c r="P88" s="514"/>
      <c r="Q88" s="514"/>
      <c r="R88" s="514"/>
      <c r="S88" s="514"/>
      <c r="T88" s="514"/>
      <c r="U88" s="514"/>
      <c r="V88" s="514"/>
      <c r="W88" s="514"/>
      <c r="X88" s="284"/>
      <c r="Y88" s="516">
        <f>SUM(Z88:AD88)</f>
        <v>0</v>
      </c>
      <c r="Z88" s="513"/>
      <c r="AA88" s="513"/>
      <c r="AB88" s="513"/>
      <c r="AC88" s="513"/>
      <c r="AD88" s="517"/>
      <c r="AF88" s="1300"/>
      <c r="AG88" s="752"/>
    </row>
    <row r="89" spans="2:33" ht="15" thickBot="1">
      <c r="B89" s="281"/>
      <c r="C89" s="35"/>
      <c r="D89" s="34"/>
      <c r="E89" s="34"/>
      <c r="F89" s="34"/>
      <c r="G89" s="38" t="s">
        <v>622</v>
      </c>
      <c r="H89" s="38"/>
      <c r="I89" s="224" t="str">
        <f>IFERROR(J89/J$123," ")</f>
        <v xml:space="preserve"> </v>
      </c>
      <c r="J89" s="27">
        <f t="shared" ref="J89:W89" si="35">SUM(J86:J88)</f>
        <v>0</v>
      </c>
      <c r="K89" s="20">
        <f t="shared" si="35"/>
        <v>0</v>
      </c>
      <c r="L89" s="728">
        <f t="shared" si="35"/>
        <v>0</v>
      </c>
      <c r="M89" s="729">
        <f t="shared" si="35"/>
        <v>0</v>
      </c>
      <c r="N89" s="729">
        <f t="shared" si="35"/>
        <v>0</v>
      </c>
      <c r="O89" s="729">
        <f t="shared" si="35"/>
        <v>0</v>
      </c>
      <c r="P89" s="729">
        <f t="shared" ref="P89:U89" si="36">SUM(P86:P88)</f>
        <v>0</v>
      </c>
      <c r="Q89" s="729">
        <f t="shared" si="36"/>
        <v>0</v>
      </c>
      <c r="R89" s="729">
        <f t="shared" si="36"/>
        <v>0</v>
      </c>
      <c r="S89" s="729">
        <f t="shared" si="36"/>
        <v>0</v>
      </c>
      <c r="T89" s="729">
        <f t="shared" si="36"/>
        <v>0</v>
      </c>
      <c r="U89" s="729">
        <f t="shared" si="36"/>
        <v>0</v>
      </c>
      <c r="V89" s="729">
        <f t="shared" si="35"/>
        <v>0</v>
      </c>
      <c r="W89" s="729">
        <f t="shared" si="35"/>
        <v>0</v>
      </c>
      <c r="X89" s="285"/>
      <c r="Y89" s="286">
        <f t="shared" ref="Y89:AD89" si="37">SUM(Y86:Y88)</f>
        <v>0</v>
      </c>
      <c r="Z89" s="728">
        <f t="shared" si="37"/>
        <v>0</v>
      </c>
      <c r="AA89" s="728">
        <f t="shared" si="37"/>
        <v>0</v>
      </c>
      <c r="AB89" s="728">
        <f t="shared" si="37"/>
        <v>0</v>
      </c>
      <c r="AC89" s="728">
        <f t="shared" si="37"/>
        <v>0</v>
      </c>
      <c r="AD89" s="730">
        <f t="shared" si="37"/>
        <v>0</v>
      </c>
      <c r="AG89" s="752"/>
    </row>
    <row r="90" spans="2:33" ht="3.75" customHeight="1">
      <c r="B90" s="281"/>
      <c r="C90" s="34"/>
      <c r="D90" s="34"/>
      <c r="E90" s="34"/>
      <c r="F90" s="34"/>
      <c r="G90" s="34"/>
      <c r="H90" s="34"/>
      <c r="I90" s="94"/>
      <c r="J90" s="1206"/>
      <c r="K90" s="1199"/>
      <c r="L90" s="19"/>
      <c r="M90" s="19"/>
      <c r="N90" s="19"/>
      <c r="O90" s="19"/>
      <c r="P90" s="1199"/>
      <c r="Q90" s="1199"/>
      <c r="R90" s="1199"/>
      <c r="S90" s="1199"/>
      <c r="T90" s="1199"/>
      <c r="U90" s="1199"/>
      <c r="V90" s="1199"/>
      <c r="W90" s="19"/>
      <c r="X90" s="284"/>
      <c r="Y90" s="19"/>
      <c r="Z90" s="19"/>
      <c r="AA90" s="19"/>
      <c r="AB90" s="19"/>
      <c r="AC90" s="19"/>
      <c r="AD90" s="19"/>
      <c r="AG90" s="752"/>
    </row>
    <row r="91" spans="2:33" ht="15" thickBot="1">
      <c r="B91" s="281"/>
      <c r="C91" s="1822" t="s">
        <v>672</v>
      </c>
      <c r="D91" s="1822"/>
      <c r="E91" s="1822"/>
      <c r="F91" s="1822"/>
      <c r="G91" s="1822"/>
      <c r="H91" s="37"/>
      <c r="I91" s="37"/>
      <c r="J91" s="1200"/>
      <c r="K91" s="1200"/>
      <c r="L91" s="19"/>
      <c r="M91" s="19"/>
      <c r="N91" s="19"/>
      <c r="O91" s="19"/>
      <c r="P91" s="1199"/>
      <c r="Q91" s="1199"/>
      <c r="R91" s="1199"/>
      <c r="S91" s="1199"/>
      <c r="T91" s="1199"/>
      <c r="U91" s="1199"/>
      <c r="V91" s="1199"/>
      <c r="W91" s="19"/>
      <c r="X91" s="284"/>
      <c r="Y91" s="19"/>
      <c r="Z91" s="19"/>
      <c r="AA91" s="19"/>
      <c r="AB91" s="19"/>
      <c r="AC91" s="19"/>
      <c r="AD91" s="19"/>
      <c r="AG91" s="752"/>
    </row>
    <row r="92" spans="2:33">
      <c r="B92" s="281"/>
      <c r="C92" s="35"/>
      <c r="D92" s="1830" t="s">
        <v>673</v>
      </c>
      <c r="E92" s="1830"/>
      <c r="F92" s="1830"/>
      <c r="G92" s="1830"/>
      <c r="H92" s="1830"/>
      <c r="I92" s="498" t="str">
        <f t="shared" ref="I92:I105" si="38">IFERROR(J92/J$123," ")</f>
        <v xml:space="preserve"> </v>
      </c>
      <c r="J92" s="1824"/>
      <c r="K92" s="509">
        <f t="shared" ref="K92:K104" si="39">SUM(L92:W92)</f>
        <v>0</v>
      </c>
      <c r="L92" s="1498"/>
      <c r="M92" s="1499"/>
      <c r="N92" s="1499"/>
      <c r="O92" s="1499"/>
      <c r="P92" s="1499"/>
      <c r="Q92" s="1499"/>
      <c r="R92" s="1499"/>
      <c r="S92" s="1499"/>
      <c r="T92" s="1499"/>
      <c r="U92" s="1499"/>
      <c r="V92" s="1499"/>
      <c r="W92" s="1499"/>
      <c r="X92" s="291"/>
      <c r="Y92" s="515">
        <f t="shared" ref="Y92:Y104" si="40">SUM(Z92:AD92)</f>
        <v>0</v>
      </c>
      <c r="Z92" s="1498"/>
      <c r="AA92" s="1498"/>
      <c r="AB92" s="1498"/>
      <c r="AC92" s="1498"/>
      <c r="AD92" s="1825"/>
      <c r="AF92" s="1298"/>
      <c r="AG92" s="752"/>
    </row>
    <row r="93" spans="2:33">
      <c r="B93" s="281"/>
      <c r="C93" s="35"/>
      <c r="D93" s="39" t="s">
        <v>674</v>
      </c>
      <c r="E93" s="39"/>
      <c r="F93" s="39"/>
      <c r="G93" s="39"/>
      <c r="H93" s="39"/>
      <c r="I93" s="500" t="str">
        <f t="shared" si="38"/>
        <v xml:space="preserve"> </v>
      </c>
      <c r="J93" s="695"/>
      <c r="K93" s="510">
        <f t="shared" si="39"/>
        <v>0</v>
      </c>
      <c r="L93" s="501"/>
      <c r="M93" s="511"/>
      <c r="N93" s="511"/>
      <c r="O93" s="511"/>
      <c r="P93" s="511"/>
      <c r="Q93" s="511"/>
      <c r="R93" s="511"/>
      <c r="S93" s="511"/>
      <c r="T93" s="511"/>
      <c r="U93" s="511"/>
      <c r="V93" s="511"/>
      <c r="W93" s="511"/>
      <c r="X93" s="284"/>
      <c r="Y93" s="506">
        <f t="shared" si="40"/>
        <v>0</v>
      </c>
      <c r="Z93" s="501"/>
      <c r="AA93" s="501"/>
      <c r="AB93" s="501"/>
      <c r="AC93" s="501"/>
      <c r="AD93" s="507"/>
      <c r="AF93" s="1299"/>
      <c r="AG93" s="752"/>
    </row>
    <row r="94" spans="2:33">
      <c r="B94" s="281"/>
      <c r="C94" s="35"/>
      <c r="D94" s="39" t="s">
        <v>675</v>
      </c>
      <c r="E94" s="39"/>
      <c r="F94" s="39"/>
      <c r="G94" s="39"/>
      <c r="H94" s="39"/>
      <c r="I94" s="500" t="str">
        <f t="shared" si="38"/>
        <v xml:space="preserve"> </v>
      </c>
      <c r="J94" s="943">
        <f>'4'!F25</f>
        <v>0</v>
      </c>
      <c r="K94" s="510">
        <f t="shared" si="39"/>
        <v>0</v>
      </c>
      <c r="L94" s="501"/>
      <c r="M94" s="511"/>
      <c r="N94" s="511"/>
      <c r="O94" s="511"/>
      <c r="P94" s="511"/>
      <c r="Q94" s="511"/>
      <c r="R94" s="511"/>
      <c r="S94" s="511"/>
      <c r="T94" s="511"/>
      <c r="U94" s="511"/>
      <c r="V94" s="511"/>
      <c r="W94" s="511"/>
      <c r="X94" s="284"/>
      <c r="Y94" s="506">
        <f t="shared" si="40"/>
        <v>0</v>
      </c>
      <c r="Z94" s="501"/>
      <c r="AA94" s="501"/>
      <c r="AB94" s="501"/>
      <c r="AC94" s="501"/>
      <c r="AD94" s="507"/>
      <c r="AF94" s="1299"/>
      <c r="AG94" s="752"/>
    </row>
    <row r="95" spans="2:33">
      <c r="B95" s="281"/>
      <c r="C95" s="35"/>
      <c r="D95" s="39" t="s">
        <v>676</v>
      </c>
      <c r="E95" s="39"/>
      <c r="F95" s="39"/>
      <c r="G95" s="39"/>
      <c r="H95" s="39"/>
      <c r="I95" s="500" t="str">
        <f t="shared" si="38"/>
        <v xml:space="preserve"> </v>
      </c>
      <c r="J95" s="695"/>
      <c r="K95" s="510">
        <f t="shared" si="39"/>
        <v>0</v>
      </c>
      <c r="L95" s="501"/>
      <c r="M95" s="511"/>
      <c r="N95" s="511"/>
      <c r="O95" s="511"/>
      <c r="P95" s="511"/>
      <c r="Q95" s="511"/>
      <c r="R95" s="511"/>
      <c r="S95" s="511"/>
      <c r="T95" s="511"/>
      <c r="U95" s="511"/>
      <c r="V95" s="511"/>
      <c r="W95" s="511"/>
      <c r="X95" s="284"/>
      <c r="Y95" s="506">
        <f t="shared" si="40"/>
        <v>0</v>
      </c>
      <c r="Z95" s="501"/>
      <c r="AA95" s="501"/>
      <c r="AB95" s="501"/>
      <c r="AC95" s="501"/>
      <c r="AD95" s="507"/>
      <c r="AF95" s="1299"/>
      <c r="AG95" s="752"/>
    </row>
    <row r="96" spans="2:33">
      <c r="B96" s="281"/>
      <c r="C96" s="35"/>
      <c r="D96" s="39" t="s">
        <v>677</v>
      </c>
      <c r="E96" s="39"/>
      <c r="F96" s="39"/>
      <c r="G96" s="1486" t="str">
        <f>IF(AND(J96&lt;&gt;0,'6E'!H53=0),"Complete Form 6E","")</f>
        <v/>
      </c>
      <c r="H96" s="39"/>
      <c r="I96" s="500" t="str">
        <f t="shared" si="38"/>
        <v xml:space="preserve"> </v>
      </c>
      <c r="J96" s="695"/>
      <c r="K96" s="510">
        <f t="shared" si="39"/>
        <v>0</v>
      </c>
      <c r="L96" s="501"/>
      <c r="M96" s="511"/>
      <c r="N96" s="511"/>
      <c r="O96" s="511"/>
      <c r="P96" s="511"/>
      <c r="Q96" s="511"/>
      <c r="R96" s="511"/>
      <c r="S96" s="511"/>
      <c r="T96" s="511"/>
      <c r="U96" s="511"/>
      <c r="V96" s="511"/>
      <c r="W96" s="511"/>
      <c r="X96" s="284"/>
      <c r="Y96" s="506">
        <f t="shared" si="40"/>
        <v>0</v>
      </c>
      <c r="Z96" s="501"/>
      <c r="AA96" s="501"/>
      <c r="AB96" s="501"/>
      <c r="AC96" s="501"/>
      <c r="AD96" s="507"/>
      <c r="AF96" s="1299"/>
      <c r="AG96" s="752"/>
    </row>
    <row r="97" spans="2:33">
      <c r="B97" s="281"/>
      <c r="C97" s="35"/>
      <c r="D97" s="39" t="s">
        <v>678</v>
      </c>
      <c r="E97" s="39"/>
      <c r="F97" s="39"/>
      <c r="G97" s="1486" t="str">
        <f>IF(AND(J97&lt;&gt;0,'6E'!H53=0),"Complete Form 6E","")</f>
        <v/>
      </c>
      <c r="H97" s="39"/>
      <c r="I97" s="500" t="str">
        <f t="shared" si="38"/>
        <v xml:space="preserve"> </v>
      </c>
      <c r="J97" s="695"/>
      <c r="K97" s="510">
        <f t="shared" si="39"/>
        <v>0</v>
      </c>
      <c r="L97" s="501"/>
      <c r="M97" s="511"/>
      <c r="N97" s="511"/>
      <c r="O97" s="511"/>
      <c r="P97" s="511"/>
      <c r="Q97" s="511"/>
      <c r="R97" s="511"/>
      <c r="S97" s="511"/>
      <c r="T97" s="511"/>
      <c r="U97" s="511"/>
      <c r="V97" s="511"/>
      <c r="W97" s="511"/>
      <c r="X97" s="284"/>
      <c r="Y97" s="506">
        <f t="shared" si="40"/>
        <v>0</v>
      </c>
      <c r="Z97" s="501"/>
      <c r="AA97" s="501"/>
      <c r="AB97" s="501"/>
      <c r="AC97" s="501"/>
      <c r="AD97" s="507"/>
      <c r="AF97" s="1299"/>
      <c r="AG97" s="752"/>
    </row>
    <row r="98" spans="2:33">
      <c r="B98" s="281"/>
      <c r="C98" s="35"/>
      <c r="D98" s="39" t="s">
        <v>679</v>
      </c>
      <c r="E98" s="39"/>
      <c r="F98" s="39"/>
      <c r="G98" s="39"/>
      <c r="H98" s="39"/>
      <c r="I98" s="500" t="str">
        <f t="shared" si="38"/>
        <v xml:space="preserve"> </v>
      </c>
      <c r="J98" s="695"/>
      <c r="K98" s="510">
        <f t="shared" si="39"/>
        <v>0</v>
      </c>
      <c r="L98" s="501"/>
      <c r="M98" s="511"/>
      <c r="N98" s="511"/>
      <c r="O98" s="511"/>
      <c r="P98" s="511"/>
      <c r="Q98" s="511"/>
      <c r="R98" s="511"/>
      <c r="S98" s="511"/>
      <c r="T98" s="511"/>
      <c r="U98" s="511"/>
      <c r="V98" s="511"/>
      <c r="W98" s="511"/>
      <c r="X98" s="284"/>
      <c r="Y98" s="506">
        <f t="shared" si="40"/>
        <v>0</v>
      </c>
      <c r="Z98" s="501"/>
      <c r="AA98" s="501"/>
      <c r="AB98" s="501"/>
      <c r="AC98" s="501"/>
      <c r="AD98" s="507"/>
      <c r="AF98" s="1299"/>
      <c r="AG98" s="752"/>
    </row>
    <row r="99" spans="2:33">
      <c r="B99" s="281"/>
      <c r="C99" s="35"/>
      <c r="D99" s="39" t="s">
        <v>680</v>
      </c>
      <c r="E99" s="39"/>
      <c r="F99" s="39"/>
      <c r="G99" s="39"/>
      <c r="H99" s="39"/>
      <c r="I99" s="500" t="str">
        <f t="shared" si="38"/>
        <v xml:space="preserve"> </v>
      </c>
      <c r="J99" s="695"/>
      <c r="K99" s="510">
        <f t="shared" si="39"/>
        <v>0</v>
      </c>
      <c r="L99" s="501"/>
      <c r="M99" s="511"/>
      <c r="N99" s="511"/>
      <c r="O99" s="511"/>
      <c r="P99" s="511"/>
      <c r="Q99" s="511"/>
      <c r="R99" s="511"/>
      <c r="S99" s="511"/>
      <c r="T99" s="511"/>
      <c r="U99" s="511"/>
      <c r="V99" s="511"/>
      <c r="W99" s="511"/>
      <c r="X99" s="284"/>
      <c r="Y99" s="506">
        <f t="shared" si="40"/>
        <v>0</v>
      </c>
      <c r="Z99" s="501"/>
      <c r="AA99" s="501"/>
      <c r="AB99" s="501"/>
      <c r="AC99" s="501"/>
      <c r="AD99" s="507"/>
      <c r="AF99" s="1299"/>
      <c r="AG99" s="752"/>
    </row>
    <row r="100" spans="2:33">
      <c r="B100" s="281"/>
      <c r="C100" s="35"/>
      <c r="D100" s="39" t="s">
        <v>681</v>
      </c>
      <c r="E100" s="39"/>
      <c r="F100" s="39"/>
      <c r="G100" s="39"/>
      <c r="H100" s="39"/>
      <c r="I100" s="500" t="str">
        <f t="shared" si="38"/>
        <v xml:space="preserve"> </v>
      </c>
      <c r="J100" s="695"/>
      <c r="K100" s="510">
        <f t="shared" si="39"/>
        <v>0</v>
      </c>
      <c r="L100" s="501"/>
      <c r="M100" s="511"/>
      <c r="N100" s="511"/>
      <c r="O100" s="511"/>
      <c r="P100" s="511"/>
      <c r="Q100" s="511"/>
      <c r="R100" s="511"/>
      <c r="S100" s="511"/>
      <c r="T100" s="511"/>
      <c r="U100" s="511"/>
      <c r="V100" s="511"/>
      <c r="W100" s="511"/>
      <c r="X100" s="284"/>
      <c r="Y100" s="506">
        <f t="shared" si="40"/>
        <v>0</v>
      </c>
      <c r="Z100" s="501"/>
      <c r="AA100" s="501"/>
      <c r="AB100" s="501"/>
      <c r="AC100" s="501"/>
      <c r="AD100" s="507"/>
      <c r="AF100" s="1299"/>
      <c r="AG100" s="752"/>
    </row>
    <row r="101" spans="2:33">
      <c r="B101" s="281"/>
      <c r="C101" s="35"/>
      <c r="D101" s="39" t="s">
        <v>682</v>
      </c>
      <c r="E101" s="39"/>
      <c r="F101" s="39"/>
      <c r="G101" s="39"/>
      <c r="H101" s="39"/>
      <c r="I101" s="500" t="str">
        <f t="shared" si="38"/>
        <v xml:space="preserve"> </v>
      </c>
      <c r="J101" s="695"/>
      <c r="K101" s="510">
        <f t="shared" si="39"/>
        <v>0</v>
      </c>
      <c r="L101" s="501"/>
      <c r="M101" s="511"/>
      <c r="N101" s="511"/>
      <c r="O101" s="511"/>
      <c r="P101" s="511"/>
      <c r="Q101" s="511"/>
      <c r="R101" s="511"/>
      <c r="S101" s="511"/>
      <c r="T101" s="511"/>
      <c r="U101" s="511"/>
      <c r="V101" s="511"/>
      <c r="W101" s="511"/>
      <c r="X101" s="284"/>
      <c r="Y101" s="506">
        <f t="shared" si="40"/>
        <v>0</v>
      </c>
      <c r="Z101" s="501"/>
      <c r="AA101" s="501"/>
      <c r="AB101" s="501"/>
      <c r="AC101" s="501"/>
      <c r="AD101" s="507"/>
      <c r="AF101" s="1299"/>
      <c r="AG101" s="752"/>
    </row>
    <row r="102" spans="2:33">
      <c r="B102" s="281"/>
      <c r="C102" s="35"/>
      <c r="D102" s="39" t="s">
        <v>683</v>
      </c>
      <c r="E102" s="39"/>
      <c r="F102" s="39"/>
      <c r="G102" s="39"/>
      <c r="H102" s="39"/>
      <c r="I102" s="500" t="str">
        <f t="shared" si="38"/>
        <v xml:space="preserve"> </v>
      </c>
      <c r="J102" s="695"/>
      <c r="K102" s="510">
        <f t="shared" si="39"/>
        <v>0</v>
      </c>
      <c r="L102" s="501"/>
      <c r="M102" s="511"/>
      <c r="N102" s="511"/>
      <c r="O102" s="511"/>
      <c r="P102" s="511"/>
      <c r="Q102" s="511"/>
      <c r="R102" s="511"/>
      <c r="S102" s="511"/>
      <c r="T102" s="511"/>
      <c r="U102" s="511"/>
      <c r="V102" s="511"/>
      <c r="W102" s="511"/>
      <c r="X102" s="284"/>
      <c r="Y102" s="506">
        <f t="shared" si="40"/>
        <v>0</v>
      </c>
      <c r="Z102" s="501"/>
      <c r="AA102" s="501"/>
      <c r="AB102" s="501"/>
      <c r="AC102" s="501"/>
      <c r="AD102" s="507"/>
      <c r="AF102" s="1299"/>
      <c r="AG102" s="752"/>
    </row>
    <row r="103" spans="2:33">
      <c r="B103" s="281"/>
      <c r="C103" s="35"/>
      <c r="D103" s="39" t="s">
        <v>684</v>
      </c>
      <c r="E103" s="39"/>
      <c r="F103" s="39"/>
      <c r="G103" s="39"/>
      <c r="H103" s="39"/>
      <c r="I103" s="500" t="str">
        <f t="shared" si="38"/>
        <v xml:space="preserve"> </v>
      </c>
      <c r="J103" s="695"/>
      <c r="K103" s="510">
        <f>SUM(L103:W103)</f>
        <v>0</v>
      </c>
      <c r="L103" s="501"/>
      <c r="M103" s="511"/>
      <c r="N103" s="511"/>
      <c r="O103" s="511"/>
      <c r="P103" s="511"/>
      <c r="Q103" s="511"/>
      <c r="R103" s="511"/>
      <c r="S103" s="511"/>
      <c r="T103" s="511"/>
      <c r="U103" s="511"/>
      <c r="V103" s="511"/>
      <c r="W103" s="511"/>
      <c r="X103" s="1509"/>
      <c r="Y103" s="506">
        <f t="shared" si="40"/>
        <v>0</v>
      </c>
      <c r="Z103" s="501"/>
      <c r="AA103" s="501"/>
      <c r="AB103" s="501"/>
      <c r="AC103" s="501"/>
      <c r="AD103" s="507"/>
      <c r="AF103" s="1299"/>
      <c r="AG103" s="752"/>
    </row>
    <row r="104" spans="2:33" ht="15" thickBot="1">
      <c r="B104" s="281"/>
      <c r="C104" s="35"/>
      <c r="D104" s="39" t="s">
        <v>621</v>
      </c>
      <c r="E104" s="1606"/>
      <c r="F104" s="1826"/>
      <c r="G104" s="1607"/>
      <c r="H104" s="39"/>
      <c r="I104" s="503" t="str">
        <f t="shared" si="38"/>
        <v xml:space="preserve"> </v>
      </c>
      <c r="J104" s="696"/>
      <c r="K104" s="522">
        <f t="shared" si="39"/>
        <v>0</v>
      </c>
      <c r="L104" s="513"/>
      <c r="M104" s="514"/>
      <c r="N104" s="514"/>
      <c r="O104" s="514"/>
      <c r="P104" s="514"/>
      <c r="Q104" s="514"/>
      <c r="R104" s="514"/>
      <c r="S104" s="514"/>
      <c r="T104" s="514"/>
      <c r="U104" s="514"/>
      <c r="V104" s="514"/>
      <c r="W104" s="514"/>
      <c r="X104" s="1510"/>
      <c r="Y104" s="516">
        <f t="shared" si="40"/>
        <v>0</v>
      </c>
      <c r="Z104" s="513"/>
      <c r="AA104" s="513"/>
      <c r="AB104" s="513"/>
      <c r="AC104" s="513"/>
      <c r="AD104" s="517"/>
      <c r="AF104" s="1300"/>
      <c r="AG104" s="752"/>
    </row>
    <row r="105" spans="2:33" ht="15" thickBot="1">
      <c r="B105" s="281"/>
      <c r="C105" s="35"/>
      <c r="D105" s="34"/>
      <c r="E105" s="34"/>
      <c r="F105" s="34"/>
      <c r="G105" s="38" t="s">
        <v>622</v>
      </c>
      <c r="H105" s="38"/>
      <c r="I105" s="224" t="str">
        <f t="shared" si="38"/>
        <v xml:space="preserve"> </v>
      </c>
      <c r="J105" s="27">
        <f t="shared" ref="J105:O105" si="41">SUM(J92:J104)</f>
        <v>0</v>
      </c>
      <c r="K105" s="20">
        <f t="shared" si="41"/>
        <v>0</v>
      </c>
      <c r="L105" s="728">
        <f t="shared" si="41"/>
        <v>0</v>
      </c>
      <c r="M105" s="729">
        <f t="shared" si="41"/>
        <v>0</v>
      </c>
      <c r="N105" s="729">
        <f t="shared" si="41"/>
        <v>0</v>
      </c>
      <c r="O105" s="729">
        <f t="shared" si="41"/>
        <v>0</v>
      </c>
      <c r="P105" s="729">
        <f t="shared" ref="P105:U105" si="42">SUM(P92:P104)</f>
        <v>0</v>
      </c>
      <c r="Q105" s="729">
        <f t="shared" si="42"/>
        <v>0</v>
      </c>
      <c r="R105" s="729">
        <f t="shared" si="42"/>
        <v>0</v>
      </c>
      <c r="S105" s="729">
        <f t="shared" si="42"/>
        <v>0</v>
      </c>
      <c r="T105" s="729">
        <f t="shared" si="42"/>
        <v>0</v>
      </c>
      <c r="U105" s="729">
        <f t="shared" si="42"/>
        <v>0</v>
      </c>
      <c r="V105" s="729">
        <f>SUM(V92:V104)</f>
        <v>0</v>
      </c>
      <c r="W105" s="729">
        <f>SUM(W92:W104)</f>
        <v>0</v>
      </c>
      <c r="X105" s="285"/>
      <c r="Y105" s="286">
        <f t="shared" ref="Y105:AD105" si="43">SUM(Y92:Y104)</f>
        <v>0</v>
      </c>
      <c r="Z105" s="728">
        <f t="shared" si="43"/>
        <v>0</v>
      </c>
      <c r="AA105" s="728">
        <f t="shared" si="43"/>
        <v>0</v>
      </c>
      <c r="AB105" s="728">
        <f t="shared" si="43"/>
        <v>0</v>
      </c>
      <c r="AC105" s="728">
        <f t="shared" si="43"/>
        <v>0</v>
      </c>
      <c r="AD105" s="730">
        <f t="shared" si="43"/>
        <v>0</v>
      </c>
      <c r="AG105" s="752"/>
    </row>
    <row r="106" spans="2:33" ht="9" customHeight="1" thickBot="1">
      <c r="B106" s="287"/>
      <c r="C106" s="24"/>
      <c r="D106" s="25"/>
      <c r="E106" s="25"/>
      <c r="F106" s="25"/>
      <c r="G106" s="25"/>
      <c r="H106" s="25"/>
      <c r="I106" s="255"/>
      <c r="J106" s="1204"/>
      <c r="K106" s="1208"/>
      <c r="L106" s="26"/>
      <c r="M106" s="26"/>
      <c r="N106" s="26"/>
      <c r="O106" s="26"/>
      <c r="P106" s="1208"/>
      <c r="Q106" s="1208"/>
      <c r="R106" s="1208"/>
      <c r="S106" s="1208"/>
      <c r="T106" s="1208"/>
      <c r="U106" s="1208"/>
      <c r="V106" s="1208"/>
      <c r="W106" s="26"/>
      <c r="X106" s="292"/>
      <c r="Y106" s="26"/>
      <c r="Z106" s="26"/>
      <c r="AA106" s="26"/>
      <c r="AB106" s="26"/>
      <c r="AC106" s="26"/>
      <c r="AD106" s="26"/>
      <c r="AE106" s="26"/>
      <c r="AF106" s="26"/>
      <c r="AG106" s="1313"/>
    </row>
    <row r="107" spans="2:33">
      <c r="B107" s="281"/>
      <c r="C107" s="37"/>
      <c r="D107" s="38"/>
      <c r="E107" s="38"/>
      <c r="F107" s="38"/>
      <c r="G107" s="38"/>
      <c r="H107" s="38"/>
      <c r="I107" s="94"/>
      <c r="J107" s="1201"/>
      <c r="K107" s="1199"/>
      <c r="L107" s="16"/>
      <c r="M107" s="16"/>
      <c r="N107" s="16"/>
      <c r="O107" s="16"/>
      <c r="P107" s="1199"/>
      <c r="Q107" s="1199"/>
      <c r="R107" s="1199"/>
      <c r="S107" s="1199"/>
      <c r="T107" s="1199"/>
      <c r="U107" s="1199"/>
      <c r="V107" s="1199"/>
      <c r="W107" s="16"/>
      <c r="X107" s="284"/>
      <c r="Y107" s="16"/>
      <c r="Z107" s="16"/>
      <c r="AA107" s="16"/>
      <c r="AB107" s="16"/>
      <c r="AC107" s="16"/>
      <c r="AD107" s="16"/>
      <c r="AE107" s="16"/>
      <c r="AF107" s="16"/>
      <c r="AG107" s="752"/>
    </row>
    <row r="108" spans="2:33" ht="15" thickBot="1">
      <c r="B108" s="281"/>
      <c r="C108" s="37" t="s">
        <v>685</v>
      </c>
      <c r="D108" s="38"/>
      <c r="E108" s="38"/>
      <c r="F108" s="38"/>
      <c r="G108" s="38"/>
      <c r="H108" s="38"/>
      <c r="I108" s="1434"/>
      <c r="J108" s="1435"/>
      <c r="K108" s="1436"/>
      <c r="L108" s="1437"/>
      <c r="M108" s="1437"/>
      <c r="N108" s="1437"/>
      <c r="O108" s="1437"/>
      <c r="P108" s="1436"/>
      <c r="Q108" s="1436"/>
      <c r="R108" s="1436"/>
      <c r="S108" s="1436"/>
      <c r="T108" s="1436"/>
      <c r="U108" s="1436"/>
      <c r="V108" s="1436"/>
      <c r="W108" s="1437"/>
      <c r="X108" s="284"/>
      <c r="Y108" s="1437"/>
      <c r="Z108" s="1437"/>
      <c r="AA108" s="1437"/>
      <c r="AB108" s="1437"/>
      <c r="AC108" s="1437"/>
      <c r="AD108" s="1437"/>
      <c r="AE108" s="16"/>
      <c r="AF108" s="1437"/>
      <c r="AG108" s="752"/>
    </row>
    <row r="109" spans="2:33" ht="15" thickBot="1">
      <c r="B109" s="281"/>
      <c r="C109" s="1831"/>
      <c r="D109" s="1827" t="s">
        <v>686</v>
      </c>
      <c r="E109" s="1832"/>
      <c r="F109" s="1832"/>
      <c r="G109" s="1832"/>
      <c r="H109" s="1438"/>
      <c r="I109" s="503" t="str">
        <f>IFERROR(J109/J$125, " ")</f>
        <v xml:space="preserve"> </v>
      </c>
      <c r="J109" s="1439"/>
      <c r="K109" s="1440">
        <f>SUM(L109:W109)</f>
        <v>0</v>
      </c>
      <c r="L109" s="1441"/>
      <c r="M109" s="1442"/>
      <c r="N109" s="1442"/>
      <c r="O109" s="1442"/>
      <c r="P109" s="1442"/>
      <c r="Q109" s="1442"/>
      <c r="R109" s="1442"/>
      <c r="S109" s="1442"/>
      <c r="T109" s="1442"/>
      <c r="U109" s="1442"/>
      <c r="V109" s="1442"/>
      <c r="W109" s="1442"/>
      <c r="X109" s="291"/>
      <c r="Y109" s="1443">
        <f>SUM(Z109:AD109)</f>
        <v>0</v>
      </c>
      <c r="Z109" s="1444"/>
      <c r="AA109" s="1444"/>
      <c r="AB109" s="1444"/>
      <c r="AC109" s="1444"/>
      <c r="AD109" s="1445"/>
      <c r="AE109" s="1446"/>
      <c r="AF109" s="1447"/>
      <c r="AG109" s="752"/>
    </row>
    <row r="110" spans="2:33" ht="15" thickBot="1">
      <c r="B110" s="281"/>
      <c r="C110" s="37"/>
      <c r="D110" s="34"/>
      <c r="E110" s="38"/>
      <c r="F110" s="38"/>
      <c r="G110" s="38" t="s">
        <v>622</v>
      </c>
      <c r="H110" s="1448"/>
      <c r="I110" s="224" t="str">
        <f>IFERROR(J110/J$125, " ")</f>
        <v xml:space="preserve"> </v>
      </c>
      <c r="J110" s="27">
        <f t="shared" ref="J110:O110" si="44">SUM(J109)</f>
        <v>0</v>
      </c>
      <c r="K110" s="20">
        <f t="shared" si="44"/>
        <v>0</v>
      </c>
      <c r="L110" s="728">
        <f t="shared" si="44"/>
        <v>0</v>
      </c>
      <c r="M110" s="729">
        <f t="shared" si="44"/>
        <v>0</v>
      </c>
      <c r="N110" s="729">
        <f t="shared" si="44"/>
        <v>0</v>
      </c>
      <c r="O110" s="729">
        <f t="shared" si="44"/>
        <v>0</v>
      </c>
      <c r="P110" s="729">
        <f t="shared" ref="P110:U110" si="45">SUM(P109)</f>
        <v>0</v>
      </c>
      <c r="Q110" s="729">
        <f t="shared" si="45"/>
        <v>0</v>
      </c>
      <c r="R110" s="729">
        <f t="shared" si="45"/>
        <v>0</v>
      </c>
      <c r="S110" s="729">
        <f t="shared" si="45"/>
        <v>0</v>
      </c>
      <c r="T110" s="729">
        <f t="shared" si="45"/>
        <v>0</v>
      </c>
      <c r="U110" s="729">
        <f t="shared" si="45"/>
        <v>0</v>
      </c>
      <c r="V110" s="729">
        <f>SUM(V109)</f>
        <v>0</v>
      </c>
      <c r="W110" s="729">
        <f>SUM(W109)</f>
        <v>0</v>
      </c>
      <c r="X110" s="1449"/>
      <c r="Y110" s="1450">
        <f t="shared" ref="Y110:AD110" si="46">SUM(Y109)</f>
        <v>0</v>
      </c>
      <c r="Z110" s="286">
        <f t="shared" si="46"/>
        <v>0</v>
      </c>
      <c r="AA110" s="286">
        <f t="shared" si="46"/>
        <v>0</v>
      </c>
      <c r="AB110" s="286">
        <f t="shared" si="46"/>
        <v>0</v>
      </c>
      <c r="AC110" s="286">
        <f t="shared" si="46"/>
        <v>0</v>
      </c>
      <c r="AD110" s="730">
        <f t="shared" si="46"/>
        <v>0</v>
      </c>
      <c r="AE110" s="16"/>
      <c r="AF110" s="16"/>
      <c r="AG110" s="752"/>
    </row>
    <row r="111" spans="2:33" ht="3.75" customHeight="1">
      <c r="B111" s="281"/>
      <c r="C111" s="37"/>
      <c r="D111" s="38"/>
      <c r="E111" s="38"/>
      <c r="F111" s="38"/>
      <c r="G111" s="38"/>
      <c r="H111" s="38"/>
      <c r="I111" s="94"/>
      <c r="J111" s="1201"/>
      <c r="K111" s="1199"/>
      <c r="L111" s="16"/>
      <c r="M111" s="16"/>
      <c r="N111" s="16"/>
      <c r="O111" s="16"/>
      <c r="P111" s="1199"/>
      <c r="Q111" s="1199"/>
      <c r="R111" s="1199"/>
      <c r="S111" s="1199"/>
      <c r="T111" s="1199"/>
      <c r="U111" s="1199"/>
      <c r="V111" s="1199"/>
      <c r="W111" s="16"/>
      <c r="X111" s="284"/>
      <c r="Y111" s="16"/>
      <c r="Z111" s="16"/>
      <c r="AA111" s="16"/>
      <c r="AB111" s="16"/>
      <c r="AC111" s="16"/>
      <c r="AD111" s="16"/>
      <c r="AE111" s="16"/>
      <c r="AF111" s="16"/>
      <c r="AG111" s="752"/>
    </row>
    <row r="112" spans="2:33" ht="15" thickBot="1">
      <c r="B112" s="281"/>
      <c r="C112" s="1822" t="s">
        <v>687</v>
      </c>
      <c r="D112" s="1822"/>
      <c r="E112" s="1822"/>
      <c r="F112" s="1822"/>
      <c r="G112" s="1822"/>
      <c r="H112" s="37"/>
      <c r="I112" s="37"/>
      <c r="J112" s="1200"/>
      <c r="K112" s="1200"/>
      <c r="L112" s="16"/>
      <c r="M112" s="16"/>
      <c r="N112" s="16"/>
      <c r="O112" s="16"/>
      <c r="P112" s="1199"/>
      <c r="Q112" s="1199"/>
      <c r="R112" s="1199"/>
      <c r="S112" s="1199"/>
      <c r="T112" s="1199"/>
      <c r="U112" s="1199"/>
      <c r="V112" s="1199"/>
      <c r="W112" s="16"/>
      <c r="X112" s="284"/>
      <c r="Y112" s="16"/>
      <c r="Z112" s="16"/>
      <c r="AA112" s="16"/>
      <c r="AB112" s="16"/>
      <c r="AC112" s="16"/>
      <c r="AD112" s="16"/>
      <c r="AG112" s="752"/>
    </row>
    <row r="113" spans="2:33">
      <c r="B113" s="281"/>
      <c r="C113" s="35"/>
      <c r="D113" s="1827" t="s">
        <v>688</v>
      </c>
      <c r="E113" s="1827"/>
      <c r="F113" s="1827"/>
      <c r="G113" s="1827"/>
      <c r="H113" s="1827"/>
      <c r="I113" s="498" t="str">
        <f t="shared" ref="I113:I121" si="47">IFERROR(J113/J$123," ")</f>
        <v xml:space="preserve"> </v>
      </c>
      <c r="J113" s="1824"/>
      <c r="K113" s="509">
        <f t="shared" ref="K113:K120" si="48">SUM(L113:W113)</f>
        <v>0</v>
      </c>
      <c r="L113" s="1498"/>
      <c r="M113" s="1499"/>
      <c r="N113" s="1499"/>
      <c r="O113" s="1499"/>
      <c r="P113" s="1499"/>
      <c r="Q113" s="1499"/>
      <c r="R113" s="1499"/>
      <c r="S113" s="1499"/>
      <c r="T113" s="1499"/>
      <c r="U113" s="1499"/>
      <c r="V113" s="1499"/>
      <c r="W113" s="1499"/>
      <c r="X113" s="291"/>
      <c r="Y113" s="515">
        <f t="shared" ref="Y113:Y120" si="49">SUM(Z113:AD113)</f>
        <v>0</v>
      </c>
      <c r="Z113" s="1498"/>
      <c r="AA113" s="1498"/>
      <c r="AB113" s="1498"/>
      <c r="AC113" s="1498"/>
      <c r="AD113" s="1825"/>
      <c r="AF113" s="1298"/>
      <c r="AG113" s="752"/>
    </row>
    <row r="114" spans="2:33">
      <c r="B114" s="281"/>
      <c r="C114" s="35"/>
      <c r="D114" s="34" t="s">
        <v>689</v>
      </c>
      <c r="E114" s="34"/>
      <c r="F114" s="34"/>
      <c r="G114" s="34"/>
      <c r="H114" s="34"/>
      <c r="I114" s="500" t="str">
        <f t="shared" si="47"/>
        <v xml:space="preserve"> </v>
      </c>
      <c r="J114" s="695"/>
      <c r="K114" s="523">
        <f t="shared" si="48"/>
        <v>0</v>
      </c>
      <c r="L114" s="501"/>
      <c r="M114" s="511"/>
      <c r="N114" s="511"/>
      <c r="O114" s="511"/>
      <c r="P114" s="511"/>
      <c r="Q114" s="511"/>
      <c r="R114" s="511"/>
      <c r="S114" s="511"/>
      <c r="T114" s="511"/>
      <c r="U114" s="511"/>
      <c r="V114" s="511"/>
      <c r="W114" s="511"/>
      <c r="X114" s="284"/>
      <c r="Y114" s="526">
        <f t="shared" si="49"/>
        <v>0</v>
      </c>
      <c r="Z114" s="501"/>
      <c r="AA114" s="501"/>
      <c r="AB114" s="501"/>
      <c r="AC114" s="501"/>
      <c r="AD114" s="507"/>
      <c r="AF114" s="1299"/>
      <c r="AG114" s="752"/>
    </row>
    <row r="115" spans="2:33">
      <c r="B115" s="281"/>
      <c r="C115" s="35"/>
      <c r="D115" s="34" t="s">
        <v>690</v>
      </c>
      <c r="E115" s="34"/>
      <c r="F115" s="34"/>
      <c r="G115" s="34"/>
      <c r="H115" s="34"/>
      <c r="I115" s="500" t="str">
        <f t="shared" si="47"/>
        <v xml:space="preserve"> </v>
      </c>
      <c r="J115" s="695"/>
      <c r="K115" s="523">
        <f t="shared" si="48"/>
        <v>0</v>
      </c>
      <c r="L115" s="501"/>
      <c r="M115" s="511"/>
      <c r="N115" s="511"/>
      <c r="O115" s="511"/>
      <c r="P115" s="511"/>
      <c r="Q115" s="511"/>
      <c r="R115" s="511"/>
      <c r="S115" s="511"/>
      <c r="T115" s="511"/>
      <c r="U115" s="511"/>
      <c r="V115" s="511"/>
      <c r="W115" s="511"/>
      <c r="X115" s="284"/>
      <c r="Y115" s="526">
        <f t="shared" si="49"/>
        <v>0</v>
      </c>
      <c r="Z115" s="501"/>
      <c r="AA115" s="501"/>
      <c r="AB115" s="501"/>
      <c r="AC115" s="501"/>
      <c r="AD115" s="507"/>
      <c r="AF115" s="1299"/>
      <c r="AG115" s="752"/>
    </row>
    <row r="116" spans="2:33">
      <c r="B116" s="281"/>
      <c r="C116" s="35"/>
      <c r="D116" s="34" t="s">
        <v>691</v>
      </c>
      <c r="E116" s="34"/>
      <c r="F116" s="34"/>
      <c r="G116" s="34"/>
      <c r="H116" s="34"/>
      <c r="I116" s="500" t="str">
        <f t="shared" si="47"/>
        <v xml:space="preserve"> </v>
      </c>
      <c r="J116" s="695"/>
      <c r="K116" s="523">
        <f t="shared" si="48"/>
        <v>0</v>
      </c>
      <c r="L116" s="501"/>
      <c r="M116" s="511"/>
      <c r="N116" s="511"/>
      <c r="O116" s="511"/>
      <c r="P116" s="511"/>
      <c r="Q116" s="511"/>
      <c r="R116" s="511"/>
      <c r="S116" s="511"/>
      <c r="T116" s="511"/>
      <c r="U116" s="511"/>
      <c r="V116" s="511"/>
      <c r="W116" s="511"/>
      <c r="X116" s="284"/>
      <c r="Y116" s="526">
        <f t="shared" si="49"/>
        <v>0</v>
      </c>
      <c r="Z116" s="501"/>
      <c r="AA116" s="501"/>
      <c r="AB116" s="501"/>
      <c r="AC116" s="501"/>
      <c r="AD116" s="507"/>
      <c r="AF116" s="1299"/>
      <c r="AG116" s="752"/>
    </row>
    <row r="117" spans="2:33">
      <c r="B117" s="281"/>
      <c r="C117" s="35"/>
      <c r="D117" s="34" t="s">
        <v>692</v>
      </c>
      <c r="E117" s="34"/>
      <c r="F117" s="34"/>
      <c r="G117" s="34"/>
      <c r="H117" s="34"/>
      <c r="I117" s="500" t="str">
        <f t="shared" si="47"/>
        <v xml:space="preserve"> </v>
      </c>
      <c r="J117" s="695"/>
      <c r="K117" s="523">
        <f t="shared" si="48"/>
        <v>0</v>
      </c>
      <c r="L117" s="501"/>
      <c r="M117" s="511"/>
      <c r="N117" s="511"/>
      <c r="O117" s="511"/>
      <c r="P117" s="511"/>
      <c r="Q117" s="511"/>
      <c r="R117" s="511"/>
      <c r="S117" s="511"/>
      <c r="T117" s="511"/>
      <c r="U117" s="511"/>
      <c r="V117" s="511"/>
      <c r="W117" s="511"/>
      <c r="X117" s="284"/>
      <c r="Y117" s="526">
        <f t="shared" si="49"/>
        <v>0</v>
      </c>
      <c r="Z117" s="501"/>
      <c r="AA117" s="501"/>
      <c r="AB117" s="501"/>
      <c r="AC117" s="501"/>
      <c r="AD117" s="507"/>
      <c r="AF117" s="1299"/>
      <c r="AG117" s="752"/>
    </row>
    <row r="118" spans="2:33">
      <c r="B118" s="281"/>
      <c r="C118" s="35"/>
      <c r="D118" s="34" t="s">
        <v>693</v>
      </c>
      <c r="E118" s="34"/>
      <c r="F118" s="34"/>
      <c r="G118" s="34"/>
      <c r="H118" s="34"/>
      <c r="I118" s="500" t="str">
        <f t="shared" si="47"/>
        <v xml:space="preserve"> </v>
      </c>
      <c r="J118" s="695"/>
      <c r="K118" s="523">
        <f t="shared" si="48"/>
        <v>0</v>
      </c>
      <c r="L118" s="501"/>
      <c r="M118" s="511"/>
      <c r="N118" s="511"/>
      <c r="O118" s="511"/>
      <c r="P118" s="511"/>
      <c r="Q118" s="511"/>
      <c r="R118" s="511"/>
      <c r="S118" s="511"/>
      <c r="T118" s="511"/>
      <c r="U118" s="511"/>
      <c r="V118" s="511"/>
      <c r="W118" s="511"/>
      <c r="X118" s="284"/>
      <c r="Y118" s="526">
        <f t="shared" si="49"/>
        <v>0</v>
      </c>
      <c r="Z118" s="501"/>
      <c r="AA118" s="501"/>
      <c r="AB118" s="501"/>
      <c r="AC118" s="501"/>
      <c r="AD118" s="507"/>
      <c r="AF118" s="1299"/>
      <c r="AG118" s="752"/>
    </row>
    <row r="119" spans="2:33">
      <c r="B119" s="281"/>
      <c r="C119" s="35"/>
      <c r="D119" s="34" t="s">
        <v>694</v>
      </c>
      <c r="E119" s="34"/>
      <c r="F119" s="34"/>
      <c r="G119" s="34"/>
      <c r="H119" s="34"/>
      <c r="I119" s="500" t="str">
        <f t="shared" si="47"/>
        <v xml:space="preserve"> </v>
      </c>
      <c r="J119" s="695"/>
      <c r="K119" s="523">
        <f>SUM(L119:W119)</f>
        <v>0</v>
      </c>
      <c r="L119" s="501"/>
      <c r="M119" s="511"/>
      <c r="N119" s="511"/>
      <c r="O119" s="511"/>
      <c r="P119" s="511"/>
      <c r="Q119" s="511"/>
      <c r="R119" s="511"/>
      <c r="S119" s="511"/>
      <c r="T119" s="511"/>
      <c r="U119" s="511"/>
      <c r="V119" s="511"/>
      <c r="W119" s="511"/>
      <c r="X119" s="1509"/>
      <c r="Y119" s="526">
        <f t="shared" si="49"/>
        <v>0</v>
      </c>
      <c r="Z119" s="501"/>
      <c r="AA119" s="501"/>
      <c r="AB119" s="501"/>
      <c r="AC119" s="501"/>
      <c r="AD119" s="507"/>
      <c r="AF119" s="1299"/>
      <c r="AG119" s="752"/>
    </row>
    <row r="120" spans="2:33" ht="15" thickBot="1">
      <c r="B120" s="281"/>
      <c r="C120" s="35"/>
      <c r="D120" s="39" t="s">
        <v>621</v>
      </c>
      <c r="E120" s="1606"/>
      <c r="F120" s="1826"/>
      <c r="G120" s="1607"/>
      <c r="H120" s="34"/>
      <c r="I120" s="524" t="str">
        <f t="shared" si="47"/>
        <v xml:space="preserve"> </v>
      </c>
      <c r="J120" s="696"/>
      <c r="K120" s="525">
        <f t="shared" si="48"/>
        <v>0</v>
      </c>
      <c r="L120" s="513"/>
      <c r="M120" s="514"/>
      <c r="N120" s="514"/>
      <c r="O120" s="514"/>
      <c r="P120" s="514"/>
      <c r="Q120" s="514"/>
      <c r="R120" s="514"/>
      <c r="S120" s="514"/>
      <c r="T120" s="514"/>
      <c r="U120" s="514"/>
      <c r="V120" s="514"/>
      <c r="W120" s="514"/>
      <c r="X120" s="1510"/>
      <c r="Y120" s="527">
        <f t="shared" si="49"/>
        <v>0</v>
      </c>
      <c r="Z120" s="513"/>
      <c r="AA120" s="513"/>
      <c r="AB120" s="513"/>
      <c r="AC120" s="513"/>
      <c r="AD120" s="517"/>
      <c r="AF120" s="1300"/>
      <c r="AG120" s="752"/>
    </row>
    <row r="121" spans="2:33" ht="15" thickBot="1">
      <c r="B121" s="281"/>
      <c r="C121" s="35"/>
      <c r="D121" s="34"/>
      <c r="E121" s="34"/>
      <c r="F121" s="34"/>
      <c r="G121" s="38" t="s">
        <v>622</v>
      </c>
      <c r="H121" s="38"/>
      <c r="I121" s="224" t="str">
        <f t="shared" si="47"/>
        <v xml:space="preserve"> </v>
      </c>
      <c r="J121" s="27">
        <f>SUM(J113:J120)</f>
        <v>0</v>
      </c>
      <c r="K121" s="20">
        <f t="shared" ref="K121:W121" si="50">SUM(K113:K120)</f>
        <v>0</v>
      </c>
      <c r="L121" s="728">
        <f t="shared" si="50"/>
        <v>0</v>
      </c>
      <c r="M121" s="729">
        <f t="shared" si="50"/>
        <v>0</v>
      </c>
      <c r="N121" s="729">
        <f t="shared" si="50"/>
        <v>0</v>
      </c>
      <c r="O121" s="729">
        <f t="shared" si="50"/>
        <v>0</v>
      </c>
      <c r="P121" s="729">
        <f t="shared" ref="P121:U121" si="51">SUM(P113:P120)</f>
        <v>0</v>
      </c>
      <c r="Q121" s="729">
        <f t="shared" si="51"/>
        <v>0</v>
      </c>
      <c r="R121" s="729">
        <f t="shared" si="51"/>
        <v>0</v>
      </c>
      <c r="S121" s="729">
        <f t="shared" si="51"/>
        <v>0</v>
      </c>
      <c r="T121" s="729">
        <f t="shared" si="51"/>
        <v>0</v>
      </c>
      <c r="U121" s="729">
        <f t="shared" si="51"/>
        <v>0</v>
      </c>
      <c r="V121" s="729">
        <f t="shared" si="50"/>
        <v>0</v>
      </c>
      <c r="W121" s="729">
        <f t="shared" si="50"/>
        <v>0</v>
      </c>
      <c r="X121" s="285"/>
      <c r="Y121" s="1833">
        <f t="shared" ref="Y121:AD121" si="52">SUM(Y113:Y120)</f>
        <v>0</v>
      </c>
      <c r="Z121" s="731">
        <f t="shared" si="52"/>
        <v>0</v>
      </c>
      <c r="AA121" s="731">
        <f t="shared" si="52"/>
        <v>0</v>
      </c>
      <c r="AB121" s="731">
        <f t="shared" si="52"/>
        <v>0</v>
      </c>
      <c r="AC121" s="731">
        <f t="shared" si="52"/>
        <v>0</v>
      </c>
      <c r="AD121" s="1834">
        <f t="shared" si="52"/>
        <v>0</v>
      </c>
      <c r="AG121" s="752"/>
    </row>
    <row r="122" spans="2:33" ht="7.5" customHeight="1" thickBot="1">
      <c r="B122" s="281"/>
      <c r="C122" s="39"/>
      <c r="D122" s="34"/>
      <c r="E122" s="34"/>
      <c r="F122" s="34"/>
      <c r="G122" s="34"/>
      <c r="H122" s="34"/>
      <c r="I122" s="35"/>
      <c r="J122" s="16"/>
      <c r="K122" s="1199"/>
      <c r="L122" s="16"/>
      <c r="M122" s="16"/>
      <c r="N122" s="16"/>
      <c r="O122" s="16"/>
      <c r="P122" s="1199"/>
      <c r="Q122" s="1199"/>
      <c r="R122" s="1199"/>
      <c r="S122" s="1199"/>
      <c r="T122" s="1199"/>
      <c r="U122" s="1199"/>
      <c r="V122" s="1199"/>
      <c r="W122" s="16"/>
      <c r="X122" s="284"/>
      <c r="Y122" s="16"/>
      <c r="Z122" s="16"/>
      <c r="AA122" s="16"/>
      <c r="AB122" s="16"/>
      <c r="AC122" s="16"/>
      <c r="AD122" s="16"/>
      <c r="AG122" s="752"/>
    </row>
    <row r="123" spans="2:33" ht="15" thickBot="1">
      <c r="B123" s="281"/>
      <c r="C123" s="1453" t="s">
        <v>695</v>
      </c>
      <c r="D123" s="1453"/>
      <c r="E123" s="1454"/>
      <c r="F123" s="1454"/>
      <c r="G123" s="1454"/>
      <c r="H123" s="1454"/>
      <c r="I123" s="1455"/>
      <c r="J123" s="1456">
        <f>ROUND((J22+J41+J57+J63+J72+J83+J89+J105+J110+J121),0)</f>
        <v>0</v>
      </c>
      <c r="K123" s="1451">
        <f>(K22+K41+K57+K63+K72+K83+K89+K105+K110+K121)</f>
        <v>0</v>
      </c>
      <c r="L123" s="1451">
        <f t="shared" ref="L123:W123" si="53">L22+L41+L57+L63+L72+L83+L89+L105+L110+L121</f>
        <v>0</v>
      </c>
      <c r="M123" s="1451">
        <f t="shared" si="53"/>
        <v>0</v>
      </c>
      <c r="N123" s="1451">
        <f t="shared" si="53"/>
        <v>0</v>
      </c>
      <c r="O123" s="1451">
        <f t="shared" si="53"/>
        <v>0</v>
      </c>
      <c r="P123" s="1451">
        <f t="shared" ref="P123:U123" si="54">P22+P41+P57+P63+P72+P83+P89+P105+P110+P121</f>
        <v>0</v>
      </c>
      <c r="Q123" s="1451">
        <f t="shared" si="54"/>
        <v>0</v>
      </c>
      <c r="R123" s="1451">
        <f t="shared" si="54"/>
        <v>0</v>
      </c>
      <c r="S123" s="1451">
        <f t="shared" si="54"/>
        <v>0</v>
      </c>
      <c r="T123" s="1451">
        <f t="shared" si="54"/>
        <v>0</v>
      </c>
      <c r="U123" s="1451">
        <f t="shared" si="54"/>
        <v>0</v>
      </c>
      <c r="V123" s="1451">
        <f t="shared" si="53"/>
        <v>0</v>
      </c>
      <c r="W123" s="1451">
        <f t="shared" si="53"/>
        <v>0</v>
      </c>
      <c r="X123" s="1457"/>
      <c r="Y123" s="1458">
        <f>(Y22+Y41+Y57+Y63+Y72+Y83+Y89+Y105+Y110+Y121)</f>
        <v>0</v>
      </c>
      <c r="Z123" s="1451">
        <f>Z22+Z41+Z57+Z63+Z72+Z83+Z89+Z105+Z110+Z121</f>
        <v>0</v>
      </c>
      <c r="AA123" s="1451">
        <f>AA22+AA41+AA57+AA63+AA72+AA83+AA89+AA105+AA110+AA121</f>
        <v>0</v>
      </c>
      <c r="AB123" s="1451">
        <f>AB22+AB41+AB57+AB63+AB72+AB83+AB89+AB105+AB110+AB121</f>
        <v>0</v>
      </c>
      <c r="AC123" s="1451">
        <f>AC22+AC41+AC57+AC63+AC72+AC83+AC89+AC105+AC110+AC121</f>
        <v>0</v>
      </c>
      <c r="AD123" s="1452">
        <f>AD22+AD41+AD57+AD63+AD72+AD83+AD89+AD105+AD110+AD121</f>
        <v>0</v>
      </c>
      <c r="AG123" s="752"/>
    </row>
    <row r="124" spans="2:33" ht="15" customHeight="1">
      <c r="B124" s="281"/>
      <c r="C124" s="225"/>
      <c r="D124" s="225"/>
      <c r="E124" s="225"/>
      <c r="F124" s="225"/>
      <c r="G124" s="225"/>
      <c r="H124" s="225"/>
      <c r="I124" s="225"/>
      <c r="K124" s="1295"/>
      <c r="L124" s="1601" t="str">
        <f>IF('7A'!F32&lt;&gt;0,(IF((ABS(K123-'7A'!F32)&lt;=10)=TRUE,"",Messages!B33)),"")</f>
        <v/>
      </c>
      <c r="M124" s="1601"/>
      <c r="N124" s="1601"/>
      <c r="O124" s="1601"/>
      <c r="P124" s="1601"/>
      <c r="Q124" s="1601"/>
      <c r="R124" s="1601"/>
      <c r="S124" s="1601"/>
      <c r="T124" s="1601"/>
      <c r="U124" s="1601"/>
      <c r="V124" s="1601"/>
      <c r="W124" s="1295"/>
      <c r="X124" s="293"/>
      <c r="Y124" s="1601" t="str">
        <f>IF('7A'!F46&lt;&gt;0,(IF((ABS(Y123-'7A'!F46)&lt;=10)=TRUE,"",Messages!B34)),"")</f>
        <v/>
      </c>
      <c r="Z124" s="1601"/>
      <c r="AA124" s="1601"/>
      <c r="AB124" s="1601"/>
      <c r="AC124" s="1601"/>
      <c r="AD124" s="1601"/>
      <c r="AE124" s="1601"/>
      <c r="AF124" s="1601"/>
      <c r="AG124" s="752"/>
    </row>
    <row r="125" spans="2:33" ht="16.149999999999999" thickBot="1">
      <c r="B125" s="287"/>
      <c r="C125" s="294"/>
      <c r="D125" s="294"/>
      <c r="E125" s="294"/>
      <c r="F125" s="294"/>
      <c r="G125" s="294"/>
      <c r="H125" s="294"/>
      <c r="I125" s="294"/>
      <c r="J125" s="295" t="s">
        <v>599</v>
      </c>
      <c r="K125" s="1323"/>
      <c r="L125" s="1602"/>
      <c r="M125" s="1602"/>
      <c r="N125" s="1602"/>
      <c r="O125" s="1602"/>
      <c r="P125" s="1602"/>
      <c r="Q125" s="1602"/>
      <c r="R125" s="1602"/>
      <c r="S125" s="1602"/>
      <c r="T125" s="1602"/>
      <c r="U125" s="1602"/>
      <c r="V125" s="1602"/>
      <c r="W125" s="1323"/>
      <c r="X125" s="294"/>
      <c r="Y125" s="1602"/>
      <c r="Z125" s="1602"/>
      <c r="AA125" s="1602"/>
      <c r="AB125" s="1602"/>
      <c r="AC125" s="1602"/>
      <c r="AD125" s="1602"/>
      <c r="AE125" s="1602"/>
      <c r="AF125" s="1602"/>
      <c r="AG125" s="1310"/>
    </row>
    <row r="127" spans="2:33" ht="15" customHeight="1">
      <c r="L127" s="1306"/>
      <c r="M127" s="1306"/>
      <c r="N127" s="1306"/>
      <c r="O127" s="1306"/>
      <c r="Y127" s="1322"/>
      <c r="Z127" s="1295"/>
      <c r="AA127" s="1295"/>
      <c r="AB127" s="1295"/>
      <c r="AC127" s="1295"/>
      <c r="AD127" s="1295"/>
    </row>
    <row r="128" spans="2:33">
      <c r="K128" s="1295"/>
      <c r="L128" s="1295"/>
      <c r="M128" s="1295"/>
      <c r="N128" s="1295"/>
      <c r="O128" s="1295"/>
      <c r="P128" s="1295"/>
      <c r="Q128" s="1295"/>
      <c r="R128" s="1295"/>
      <c r="S128" s="1295"/>
      <c r="T128" s="1295"/>
      <c r="U128" s="1295"/>
      <c r="V128" s="1295"/>
      <c r="W128" s="1295"/>
      <c r="Y128" s="1295"/>
      <c r="Z128" s="1295"/>
      <c r="AA128" s="1295"/>
      <c r="AB128" s="1295"/>
      <c r="AC128" s="1295"/>
      <c r="AD128" s="1295"/>
    </row>
    <row r="129" spans="10:30">
      <c r="J129" s="953"/>
      <c r="K129" s="1295"/>
      <c r="L129" s="1321"/>
      <c r="M129" s="1295"/>
      <c r="Y129" s="1295"/>
      <c r="Z129" s="1295"/>
      <c r="AA129" s="1295"/>
      <c r="AB129" s="1295"/>
      <c r="AC129" s="1295"/>
      <c r="AD129" s="1295"/>
    </row>
    <row r="134" spans="10:30">
      <c r="K134" s="1295"/>
    </row>
  </sheetData>
  <sheetProtection algorithmName="SHA-512" hashValue="8cacjrOIFTm+Ygd3CAtm9Au5rh8TE3dmcWKD0/Srwe6z+qCvESyKhs8HVeTkCkTPmqw90J9S3527zTIq/WbZTA==" saltValue="WsKDwRusRatlg/fXX2ACjg==" spinCount="100000" sheet="1" formatCells="0" formatColumns="0" formatRows="0"/>
  <mergeCells count="19">
    <mergeCell ref="I7:I13"/>
    <mergeCell ref="E120:G120"/>
    <mergeCell ref="C3:AF3"/>
    <mergeCell ref="C5:N5"/>
    <mergeCell ref="K7:W7"/>
    <mergeCell ref="Y7:AD7"/>
    <mergeCell ref="E104:G104"/>
    <mergeCell ref="E71:G71"/>
    <mergeCell ref="E62:G62"/>
    <mergeCell ref="E40:G40"/>
    <mergeCell ref="E56:G56"/>
    <mergeCell ref="E82:G82"/>
    <mergeCell ref="E88:G88"/>
    <mergeCell ref="E21:G21"/>
    <mergeCell ref="J7:J13"/>
    <mergeCell ref="K8:K13"/>
    <mergeCell ref="Y8:Y13"/>
    <mergeCell ref="Y124:AF125"/>
    <mergeCell ref="L124:V125"/>
  </mergeCells>
  <conditionalFormatting sqref="J16:J21">
    <cfRule type="expression" dxfId="69" priority="111">
      <formula>ROUND(J16,0)&lt;&gt;(K16+Y16)</formula>
    </cfRule>
  </conditionalFormatting>
  <conditionalFormatting sqref="J25:J40">
    <cfRule type="expression" dxfId="68" priority="92">
      <formula>ROUND(J25,0)&lt;&gt;(K25+Y25)</formula>
    </cfRule>
  </conditionalFormatting>
  <conditionalFormatting sqref="J44:J56">
    <cfRule type="expression" dxfId="67" priority="91">
      <formula>ROUND(J44,0)&lt;&gt;(K44+Y44)</formula>
    </cfRule>
  </conditionalFormatting>
  <conditionalFormatting sqref="J60:J62">
    <cfRule type="expression" dxfId="66" priority="7">
      <formula>ROUND(J60,0)&lt;&gt;(K60+Y60)</formula>
    </cfRule>
  </conditionalFormatting>
  <conditionalFormatting sqref="J66:J71">
    <cfRule type="expression" dxfId="65" priority="8">
      <formula>ROUND(J66,0)&lt;&gt;(K66+Y66)</formula>
    </cfRule>
  </conditionalFormatting>
  <conditionalFormatting sqref="J75:J82">
    <cfRule type="expression" dxfId="64" priority="89">
      <formula>ROUND(J75,0)&lt;&gt;(K75+Y75)</formula>
    </cfRule>
  </conditionalFormatting>
  <conditionalFormatting sqref="J86:J88">
    <cfRule type="expression" dxfId="63" priority="88">
      <formula>ROUND(J86,0)&lt;&gt;(K86+Y86)</formula>
    </cfRule>
  </conditionalFormatting>
  <conditionalFormatting sqref="J92:J102">
    <cfRule type="expression" dxfId="62" priority="87">
      <formula>ROUND(J92,0)&lt;&gt;(K92+Y92)</formula>
    </cfRule>
  </conditionalFormatting>
  <conditionalFormatting sqref="J109">
    <cfRule type="expression" dxfId="61" priority="10">
      <formula>ROUND(J109,0)&lt;&gt;(K109+Y109)</formula>
    </cfRule>
  </conditionalFormatting>
  <conditionalFormatting sqref="J113:J120">
    <cfRule type="expression" dxfId="60" priority="9">
      <formula>ROUND(J113,0)&lt;&gt;(K113+Y113)</formula>
    </cfRule>
  </conditionalFormatting>
  <conditionalFormatting sqref="K124:L124">
    <cfRule type="containsText" dxfId="59" priority="15" operator="containsText" text="warning">
      <formula>NOT(ISERROR(SEARCH("warning",K124)))</formula>
    </cfRule>
  </conditionalFormatting>
  <conditionalFormatting sqref="L127:O127">
    <cfRule type="containsText" dxfId="58" priority="11" operator="containsText" text="Source &gt; Uses">
      <formula>NOT(ISERROR(SEARCH("Source &gt; Uses",L127)))</formula>
    </cfRule>
    <cfRule type="containsText" dxfId="57" priority="12" operator="containsText" text="Source = Uses">
      <formula>NOT(ISERROR(SEARCH("Source = Uses",L127)))</formula>
    </cfRule>
    <cfRule type="containsText" dxfId="56" priority="13" operator="containsText" text="Source &lt; Uses">
      <formula>NOT(ISERROR(SEARCH("Source &lt; Uses",L127)))</formula>
    </cfRule>
  </conditionalFormatting>
  <conditionalFormatting sqref="L14:AE14">
    <cfRule type="containsText" dxfId="55" priority="1" operator="containsText" text="Source &gt; Uses">
      <formula>NOT(ISERROR(SEARCH("Source &gt; Uses",L14)))</formula>
    </cfRule>
    <cfRule type="containsText" dxfId="54" priority="2" operator="containsText" text="Source = Uses">
      <formula>NOT(ISERROR(SEARCH("Source = Uses",L14)))</formula>
    </cfRule>
    <cfRule type="containsText" dxfId="53" priority="3" operator="containsText" text="Source &lt; Uses">
      <formula>NOT(ISERROR(SEARCH("Source &lt; Uses",L14)))</formula>
    </cfRule>
  </conditionalFormatting>
  <conditionalFormatting sqref="Y124">
    <cfRule type="containsText" dxfId="52" priority="14" operator="containsText" text="warning">
      <formula>NOT(ISERROR(SEARCH("warning",Y124)))</formula>
    </cfRule>
  </conditionalFormatting>
  <dataValidations xWindow="296" yWindow="799" count="3">
    <dataValidation allowBlank="1" showInputMessage="1" showErrorMessage="1" promptTitle="Rehab Contingency %" prompt="Defined as Rehab Contingency divided by the sum of Rehab, Contractor Profit, Contractor Overhead, and Bond Premium amounts_x000a__x000a_% =J31 / (J27+J28+J29+J38)" sqref="G31" xr:uid="{00000000-0002-0000-1200-000000000000}"/>
    <dataValidation allowBlank="1" showInputMessage="1" showErrorMessage="1" promptTitle="New Construction Contingency %" prompt="Defined as New Construction Contingency divided by the sum of New Building, Contractor Profit, Contractor Overhead, and Bond Premium amounts _x000a__x000a_% = J30 / (J26+J28+J29+J38))" sqref="G30" xr:uid="{00000000-0002-0000-1200-000001000000}"/>
    <dataValidation allowBlank="1" showInputMessage="1" showErrorMessage="1" promptTitle="LIHTC Basis - Approval Required" prompt="Approval from WSHFC is required to claim basis for Community Facilities." sqref="J109" xr:uid="{00000000-0002-0000-1200-000002000000}"/>
  </dataValidations>
  <pageMargins left="0.25" right="0.25" top="0.75" bottom="0.75" header="0.3" footer="0.3"/>
  <pageSetup scale="81" fitToHeight="4" orientation="landscape" r:id="rId1"/>
  <headerFooter>
    <oddFooter>&amp;LForm 6A
Development Budgets&amp;CCFA Forms</oddFooter>
  </headerFooter>
  <rowBreaks count="3" manualBreakCount="3">
    <brk id="42" min="1" max="21" man="1"/>
    <brk id="73" min="1" max="21" man="1"/>
    <brk id="106"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tabColor rgb="FF003300"/>
  </sheetPr>
  <dimension ref="A1:G10"/>
  <sheetViews>
    <sheetView workbookViewId="0">
      <selection activeCell="K3" sqref="K3"/>
    </sheetView>
  </sheetViews>
  <sheetFormatPr defaultRowHeight="14.45"/>
  <cols>
    <col min="1" max="1" width="13.7109375" bestFit="1" customWidth="1"/>
    <col min="2" max="2" width="22.140625" bestFit="1" customWidth="1"/>
    <col min="3" max="3" width="22.42578125" bestFit="1" customWidth="1"/>
    <col min="4" max="4" width="16" bestFit="1" customWidth="1"/>
    <col min="5" max="5" width="13.7109375" bestFit="1" customWidth="1"/>
    <col min="6" max="6" width="22.7109375" bestFit="1" customWidth="1"/>
    <col min="7" max="7" width="23.5703125" bestFit="1" customWidth="1"/>
  </cols>
  <sheetData>
    <row r="1" spans="1:7" ht="15" thickBot="1">
      <c r="A1" s="955" t="s">
        <v>36</v>
      </c>
      <c r="B1" s="955" t="s">
        <v>37</v>
      </c>
      <c r="C1" s="955" t="s">
        <v>38</v>
      </c>
      <c r="D1" s="955" t="s">
        <v>39</v>
      </c>
      <c r="E1" s="956" t="s">
        <v>40</v>
      </c>
      <c r="F1" s="955" t="s">
        <v>41</v>
      </c>
      <c r="G1" s="955" t="s">
        <v>42</v>
      </c>
    </row>
    <row r="2" spans="1:7">
      <c r="B2">
        <f>'7A'!C20</f>
        <v>0</v>
      </c>
      <c r="C2" s="957">
        <f>'7A'!F20</f>
        <v>0</v>
      </c>
      <c r="D2">
        <f>('7A'!M20)*100</f>
        <v>0</v>
      </c>
      <c r="E2">
        <f>'7A'!N20</f>
        <v>0</v>
      </c>
      <c r="F2">
        <f>'7A'!O20</f>
        <v>0</v>
      </c>
      <c r="G2">
        <f>'7A'!P20</f>
        <v>0</v>
      </c>
    </row>
    <row r="3" spans="1:7">
      <c r="B3">
        <f>'7A'!C21</f>
        <v>0</v>
      </c>
      <c r="C3" s="957">
        <f>'7A'!F21</f>
        <v>0</v>
      </c>
      <c r="D3">
        <f>('7A'!M21)*100</f>
        <v>0</v>
      </c>
      <c r="E3">
        <f>'7A'!N21</f>
        <v>0</v>
      </c>
      <c r="F3">
        <f>'7A'!O21</f>
        <v>0</v>
      </c>
      <c r="G3">
        <f>'7A'!P21</f>
        <v>0</v>
      </c>
    </row>
    <row r="4" spans="1:7">
      <c r="B4">
        <f>'7A'!C22</f>
        <v>0</v>
      </c>
      <c r="C4" s="957">
        <f>'7A'!F22</f>
        <v>0</v>
      </c>
      <c r="D4">
        <f>('7A'!M22)*100</f>
        <v>0</v>
      </c>
      <c r="E4">
        <f>'7A'!N22</f>
        <v>0</v>
      </c>
      <c r="F4">
        <f>'7A'!O22</f>
        <v>0</v>
      </c>
      <c r="G4">
        <f>'7A'!P22</f>
        <v>0</v>
      </c>
    </row>
    <row r="5" spans="1:7">
      <c r="B5">
        <f>'7A'!C23</f>
        <v>0</v>
      </c>
      <c r="C5" s="957">
        <f>'7A'!F23</f>
        <v>0</v>
      </c>
      <c r="D5">
        <f>('7A'!M23)*100</f>
        <v>0</v>
      </c>
      <c r="E5">
        <f>'7A'!N23</f>
        <v>0</v>
      </c>
      <c r="F5">
        <f>'7A'!O23</f>
        <v>0</v>
      </c>
      <c r="G5">
        <f>'7A'!P23</f>
        <v>0</v>
      </c>
    </row>
    <row r="6" spans="1:7">
      <c r="B6">
        <f>'7A'!C24</f>
        <v>0</v>
      </c>
      <c r="C6" s="957">
        <f>'7A'!F24</f>
        <v>0</v>
      </c>
      <c r="D6">
        <f>('7A'!M24)*100</f>
        <v>0</v>
      </c>
      <c r="E6">
        <f>'7A'!N24</f>
        <v>0</v>
      </c>
      <c r="F6">
        <f>'7A'!O24</f>
        <v>0</v>
      </c>
      <c r="G6">
        <f>'7A'!P24</f>
        <v>0</v>
      </c>
    </row>
    <row r="7" spans="1:7">
      <c r="B7">
        <f>'7A'!C25</f>
        <v>0</v>
      </c>
      <c r="C7" s="957">
        <f>'7A'!F25</f>
        <v>0</v>
      </c>
      <c r="D7">
        <f>('7A'!M25)*100</f>
        <v>0</v>
      </c>
      <c r="E7">
        <f>'7A'!N25</f>
        <v>0</v>
      </c>
      <c r="F7">
        <f>'7A'!O25</f>
        <v>0</v>
      </c>
      <c r="G7">
        <f>'7A'!P25</f>
        <v>0</v>
      </c>
    </row>
    <row r="8" spans="1:7">
      <c r="B8">
        <f>'7A'!C26</f>
        <v>0</v>
      </c>
      <c r="C8" s="957">
        <f>'7A'!F26</f>
        <v>0</v>
      </c>
      <c r="D8">
        <f>('7A'!M26)*100</f>
        <v>0</v>
      </c>
      <c r="E8">
        <f>'7A'!N26</f>
        <v>0</v>
      </c>
      <c r="F8">
        <f>'7A'!O26</f>
        <v>0</v>
      </c>
      <c r="G8">
        <f>'7A'!P26</f>
        <v>0</v>
      </c>
    </row>
    <row r="9" spans="1:7">
      <c r="B9">
        <f>'7A'!C27</f>
        <v>0</v>
      </c>
      <c r="C9" s="957">
        <f>'7A'!F27</f>
        <v>0</v>
      </c>
      <c r="D9">
        <f>('7A'!M27)*100</f>
        <v>0</v>
      </c>
      <c r="E9">
        <f>'7A'!N27</f>
        <v>0</v>
      </c>
      <c r="F9">
        <f>'7A'!O27</f>
        <v>0</v>
      </c>
      <c r="G9">
        <f>'7A'!P27</f>
        <v>0</v>
      </c>
    </row>
    <row r="10" spans="1:7">
      <c r="B10">
        <f>'7A'!C28</f>
        <v>0</v>
      </c>
      <c r="C10" s="957">
        <f>'7A'!F28</f>
        <v>0</v>
      </c>
      <c r="D10">
        <f>('7A'!M28)*100</f>
        <v>0</v>
      </c>
      <c r="E10">
        <f>'7A'!N28</f>
        <v>0</v>
      </c>
      <c r="F10">
        <f>'7A'!O28</f>
        <v>0</v>
      </c>
      <c r="G10">
        <f>'7A'!P28</f>
        <v>0</v>
      </c>
    </row>
  </sheetData>
  <pageMargins left="0.7" right="0.7" top="0.75" bottom="0.75" header="0.3" footer="0.3"/>
  <pageSetup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6"/>
  <dimension ref="B1:L106"/>
  <sheetViews>
    <sheetView showGridLines="0" zoomScaleNormal="100" workbookViewId="0">
      <selection activeCell="O90" sqref="O90"/>
    </sheetView>
  </sheetViews>
  <sheetFormatPr defaultColWidth="9.140625" defaultRowHeight="14.45"/>
  <cols>
    <col min="1" max="2" width="1.7109375" style="248" customWidth="1"/>
    <col min="3" max="3" width="2.85546875" style="248" customWidth="1"/>
    <col min="4" max="4" width="5.7109375" style="248" customWidth="1"/>
    <col min="5" max="5" width="8.5703125" style="248" customWidth="1"/>
    <col min="6" max="6" width="12.85546875" style="248" customWidth="1"/>
    <col min="7" max="7" width="10.7109375" style="248" customWidth="1"/>
    <col min="8" max="8" width="1.42578125" style="248" customWidth="1"/>
    <col min="9" max="9" width="12.5703125" style="248" bestFit="1" customWidth="1"/>
    <col min="10" max="10" width="19.28515625" style="248" customWidth="1"/>
    <col min="11" max="11" width="40.7109375" style="248" customWidth="1"/>
    <col min="12" max="12" width="1.7109375" style="248" customWidth="1"/>
    <col min="13" max="16384" width="9.140625" style="248"/>
  </cols>
  <sheetData>
    <row r="1" spans="2:12" ht="15" thickBot="1"/>
    <row r="2" spans="2:12" ht="9" customHeight="1">
      <c r="B2" s="298"/>
      <c r="C2" s="299"/>
      <c r="D2" s="299"/>
      <c r="E2" s="299"/>
      <c r="F2" s="299"/>
      <c r="G2" s="299"/>
      <c r="H2" s="299"/>
      <c r="I2" s="299"/>
      <c r="J2" s="299"/>
      <c r="K2" s="299"/>
      <c r="L2" s="300"/>
    </row>
    <row r="3" spans="2:12" ht="18">
      <c r="B3" s="301"/>
      <c r="C3" s="1769" t="s">
        <v>696</v>
      </c>
      <c r="D3" s="1769"/>
      <c r="E3" s="1769"/>
      <c r="F3" s="1769"/>
      <c r="G3" s="1769"/>
      <c r="H3" s="1769"/>
      <c r="I3" s="1769"/>
      <c r="J3" s="1769"/>
      <c r="K3" s="1769"/>
      <c r="L3" s="302"/>
    </row>
    <row r="4" spans="2:12">
      <c r="B4" s="301"/>
      <c r="C4" s="303"/>
      <c r="D4" s="303"/>
      <c r="E4" s="303"/>
      <c r="F4" s="303"/>
      <c r="G4" s="303"/>
      <c r="H4" s="303"/>
      <c r="I4" s="303"/>
      <c r="J4" s="303"/>
      <c r="K4" s="303"/>
      <c r="L4" s="302"/>
    </row>
    <row r="5" spans="2:12" ht="15" thickBot="1">
      <c r="B5" s="301"/>
      <c r="C5" s="1778" t="str">
        <f>IF('1'!G5="",Messages!B3,(CONCATENATE("Project Name: ",'1'!G5)))</f>
        <v>Enter Project Name on Form 1</v>
      </c>
      <c r="D5" s="1778"/>
      <c r="E5" s="1778"/>
      <c r="F5" s="1778"/>
      <c r="G5" s="1778"/>
      <c r="H5" s="1778"/>
      <c r="I5" s="1778"/>
      <c r="J5" s="1778"/>
      <c r="K5" s="1778"/>
      <c r="L5" s="302"/>
    </row>
    <row r="6" spans="2:12" ht="7.5" customHeight="1" thickBot="1">
      <c r="B6" s="301"/>
      <c r="C6" s="303"/>
      <c r="D6" s="303"/>
      <c r="E6" s="303"/>
      <c r="F6" s="303"/>
      <c r="G6" s="303"/>
      <c r="H6" s="303"/>
      <c r="I6" s="303"/>
      <c r="J6" s="303"/>
      <c r="K6" s="94"/>
      <c r="L6" s="302"/>
    </row>
    <row r="7" spans="2:12">
      <c r="B7" s="301"/>
      <c r="C7" s="35"/>
      <c r="D7" s="35"/>
      <c r="E7" s="35"/>
      <c r="F7" s="35"/>
      <c r="G7" s="35"/>
      <c r="H7" s="35"/>
      <c r="I7" s="1835" t="s">
        <v>697</v>
      </c>
      <c r="J7" s="1614"/>
      <c r="K7" s="1615"/>
      <c r="L7" s="302"/>
    </row>
    <row r="8" spans="2:12" ht="37.5" customHeight="1" thickBot="1">
      <c r="B8" s="301"/>
      <c r="C8" s="53"/>
      <c r="D8" s="35"/>
      <c r="E8" s="35"/>
      <c r="F8" s="54"/>
      <c r="G8" s="54"/>
      <c r="H8" s="54"/>
      <c r="I8" s="1316" t="s">
        <v>698</v>
      </c>
      <c r="J8" s="1616" t="s">
        <v>699</v>
      </c>
      <c r="K8" s="1617"/>
      <c r="L8" s="302"/>
    </row>
    <row r="9" spans="2:12" ht="15" thickBot="1">
      <c r="B9" s="301"/>
      <c r="C9" s="1836" t="s">
        <v>615</v>
      </c>
      <c r="D9" s="1837"/>
      <c r="E9" s="1837"/>
      <c r="F9" s="1487"/>
      <c r="G9" s="1487"/>
      <c r="H9" s="1487"/>
      <c r="I9" s="33"/>
      <c r="J9" s="33"/>
      <c r="K9" s="303"/>
      <c r="L9" s="302"/>
    </row>
    <row r="10" spans="2:12">
      <c r="B10" s="301"/>
      <c r="C10" s="94"/>
      <c r="D10" s="1823" t="s">
        <v>616</v>
      </c>
      <c r="E10" s="1823"/>
      <c r="F10" s="1823"/>
      <c r="G10" s="1823"/>
      <c r="H10" s="1838"/>
      <c r="I10" s="1047">
        <f>'6A'!K16</f>
        <v>0</v>
      </c>
      <c r="J10" s="1839"/>
      <c r="K10" s="1618"/>
      <c r="L10" s="302"/>
    </row>
    <row r="11" spans="2:12">
      <c r="B11" s="301"/>
      <c r="C11" s="94"/>
      <c r="D11" s="35" t="s">
        <v>617</v>
      </c>
      <c r="E11" s="35"/>
      <c r="F11" s="35"/>
      <c r="G11" s="35"/>
      <c r="H11" s="96"/>
      <c r="I11" s="1209">
        <f>'6A'!K17</f>
        <v>0</v>
      </c>
      <c r="J11" s="1610"/>
      <c r="K11" s="1611"/>
      <c r="L11" s="302"/>
    </row>
    <row r="12" spans="2:12">
      <c r="B12" s="301"/>
      <c r="C12" s="94"/>
      <c r="D12" s="35" t="s">
        <v>618</v>
      </c>
      <c r="E12" s="35"/>
      <c r="F12" s="35"/>
      <c r="G12" s="35"/>
      <c r="H12" s="96"/>
      <c r="I12" s="1209">
        <f>'6A'!K18</f>
        <v>0</v>
      </c>
      <c r="J12" s="1610"/>
      <c r="K12" s="1611"/>
      <c r="L12" s="302"/>
    </row>
    <row r="13" spans="2:12">
      <c r="B13" s="301"/>
      <c r="C13" s="94"/>
      <c r="D13" s="35" t="s">
        <v>619</v>
      </c>
      <c r="E13" s="35"/>
      <c r="F13" s="35"/>
      <c r="G13" s="35"/>
      <c r="H13" s="96"/>
      <c r="I13" s="1209">
        <f>'6A'!K19</f>
        <v>0</v>
      </c>
      <c r="J13" s="1610"/>
      <c r="K13" s="1611"/>
      <c r="L13" s="302"/>
    </row>
    <row r="14" spans="2:12">
      <c r="B14" s="301"/>
      <c r="C14" s="94"/>
      <c r="D14" s="35" t="s">
        <v>620</v>
      </c>
      <c r="E14" s="35"/>
      <c r="F14" s="35"/>
      <c r="G14" s="35"/>
      <c r="H14" s="96"/>
      <c r="I14" s="1209">
        <f>'6A'!K20</f>
        <v>0</v>
      </c>
      <c r="J14" s="1610"/>
      <c r="K14" s="1611"/>
      <c r="L14" s="302"/>
    </row>
    <row r="15" spans="2:12" ht="15" thickBot="1">
      <c r="B15" s="301"/>
      <c r="C15" s="94"/>
      <c r="D15" s="35" t="s">
        <v>512</v>
      </c>
      <c r="E15" s="35"/>
      <c r="F15" s="35"/>
      <c r="G15" s="35"/>
      <c r="H15" s="96"/>
      <c r="I15" s="1210">
        <f>'6A'!K21</f>
        <v>0</v>
      </c>
      <c r="J15" s="1619"/>
      <c r="K15" s="1620"/>
      <c r="L15" s="302"/>
    </row>
    <row r="16" spans="2:12" ht="3.75" customHeight="1">
      <c r="B16" s="301"/>
      <c r="C16" s="37"/>
      <c r="D16" s="38"/>
      <c r="E16" s="38"/>
      <c r="F16" s="34"/>
      <c r="G16" s="34"/>
      <c r="H16" s="34"/>
      <c r="I16" s="16"/>
      <c r="J16" s="30"/>
      <c r="K16" s="303"/>
      <c r="L16" s="302"/>
    </row>
    <row r="17" spans="2:12" ht="15" thickBot="1">
      <c r="B17" s="301"/>
      <c r="C17" s="1836" t="s">
        <v>623</v>
      </c>
      <c r="D17" s="1837"/>
      <c r="E17" s="1837"/>
      <c r="F17" s="1487"/>
      <c r="G17" s="1487"/>
      <c r="H17" s="1487"/>
      <c r="I17" s="1211"/>
      <c r="J17" s="31"/>
      <c r="K17" s="94"/>
      <c r="L17" s="302"/>
    </row>
    <row r="18" spans="2:12">
      <c r="B18" s="301"/>
      <c r="C18" s="94"/>
      <c r="D18" s="1823" t="s">
        <v>624</v>
      </c>
      <c r="E18" s="1823"/>
      <c r="F18" s="1823"/>
      <c r="G18" s="1823"/>
      <c r="H18" s="1838"/>
      <c r="I18" s="1047">
        <f>'6A'!K25</f>
        <v>0</v>
      </c>
      <c r="J18" s="1839"/>
      <c r="K18" s="1618"/>
      <c r="L18" s="302"/>
    </row>
    <row r="19" spans="2:12">
      <c r="B19" s="301"/>
      <c r="C19" s="94"/>
      <c r="D19" s="35" t="s">
        <v>625</v>
      </c>
      <c r="E19" s="35"/>
      <c r="F19" s="35"/>
      <c r="G19" s="35"/>
      <c r="H19" s="96"/>
      <c r="I19" s="1209">
        <f>'6A'!K26</f>
        <v>0</v>
      </c>
      <c r="J19" s="1610"/>
      <c r="K19" s="1611"/>
      <c r="L19" s="302"/>
    </row>
    <row r="20" spans="2:12">
      <c r="B20" s="301"/>
      <c r="C20" s="94"/>
      <c r="D20" s="35" t="s">
        <v>626</v>
      </c>
      <c r="E20" s="35"/>
      <c r="F20" s="35"/>
      <c r="G20" s="35"/>
      <c r="H20" s="96"/>
      <c r="I20" s="1209">
        <f>'6A'!K27</f>
        <v>0</v>
      </c>
      <c r="J20" s="1610"/>
      <c r="K20" s="1611"/>
      <c r="L20" s="302"/>
    </row>
    <row r="21" spans="2:12">
      <c r="B21" s="301"/>
      <c r="C21" s="94"/>
      <c r="D21" s="35" t="s">
        <v>627</v>
      </c>
      <c r="E21" s="35"/>
      <c r="F21" s="35"/>
      <c r="G21" s="35"/>
      <c r="H21" s="96"/>
      <c r="I21" s="1209">
        <f>'6A'!K28</f>
        <v>0</v>
      </c>
      <c r="J21" s="1610"/>
      <c r="K21" s="1611"/>
      <c r="L21" s="302"/>
    </row>
    <row r="22" spans="2:12">
      <c r="B22" s="301"/>
      <c r="C22" s="94"/>
      <c r="D22" s="35" t="s">
        <v>628</v>
      </c>
      <c r="E22" s="35"/>
      <c r="F22" s="35"/>
      <c r="G22" s="35"/>
      <c r="H22" s="96"/>
      <c r="I22" s="1209">
        <f>'6A'!K29</f>
        <v>0</v>
      </c>
      <c r="J22" s="1610"/>
      <c r="K22" s="1611"/>
      <c r="L22" s="302"/>
    </row>
    <row r="23" spans="2:12">
      <c r="B23" s="301"/>
      <c r="C23" s="94"/>
      <c r="D23" s="35" t="s">
        <v>700</v>
      </c>
      <c r="E23" s="35"/>
      <c r="F23" s="35"/>
      <c r="G23" s="35"/>
      <c r="H23" s="96"/>
      <c r="I23" s="1209">
        <f>'6A'!K30</f>
        <v>0</v>
      </c>
      <c r="J23" s="1621"/>
      <c r="K23" s="1611"/>
      <c r="L23" s="302"/>
    </row>
    <row r="24" spans="2:12">
      <c r="B24" s="301"/>
      <c r="C24" s="94"/>
      <c r="D24" s="35" t="s">
        <v>630</v>
      </c>
      <c r="E24" s="35"/>
      <c r="F24" s="35"/>
      <c r="G24" s="35"/>
      <c r="H24" s="96"/>
      <c r="I24" s="1209">
        <f>'6A'!K31</f>
        <v>0</v>
      </c>
      <c r="J24" s="1610"/>
      <c r="K24" s="1611"/>
      <c r="L24" s="302"/>
    </row>
    <row r="25" spans="2:12">
      <c r="B25" s="301"/>
      <c r="C25" s="94"/>
      <c r="D25" s="35" t="s">
        <v>631</v>
      </c>
      <c r="E25" s="35"/>
      <c r="F25" s="35"/>
      <c r="G25" s="35"/>
      <c r="H25" s="96"/>
      <c r="I25" s="1209">
        <f>'6A'!K32</f>
        <v>0</v>
      </c>
      <c r="J25" s="1610"/>
      <c r="K25" s="1611"/>
      <c r="L25" s="302"/>
    </row>
    <row r="26" spans="2:12">
      <c r="B26" s="301"/>
      <c r="C26" s="94"/>
      <c r="D26" s="35" t="s">
        <v>632</v>
      </c>
      <c r="E26" s="35"/>
      <c r="F26" s="35"/>
      <c r="G26" s="35"/>
      <c r="H26" s="96"/>
      <c r="I26" s="1209">
        <f>'6A'!K33</f>
        <v>0</v>
      </c>
      <c r="J26" s="1610"/>
      <c r="K26" s="1611"/>
      <c r="L26" s="302"/>
    </row>
    <row r="27" spans="2:12">
      <c r="B27" s="301"/>
      <c r="C27" s="94"/>
      <c r="D27" s="35" t="s">
        <v>633</v>
      </c>
      <c r="E27" s="35"/>
      <c r="F27" s="35"/>
      <c r="G27" s="35"/>
      <c r="H27" s="96"/>
      <c r="I27" s="1209">
        <f>'6A'!K34</f>
        <v>0</v>
      </c>
      <c r="J27" s="1610"/>
      <c r="K27" s="1611"/>
      <c r="L27" s="302"/>
    </row>
    <row r="28" spans="2:12">
      <c r="B28" s="301"/>
      <c r="C28" s="94"/>
      <c r="D28" s="35" t="s">
        <v>634</v>
      </c>
      <c r="E28" s="35"/>
      <c r="F28" s="35"/>
      <c r="G28" s="35"/>
      <c r="H28" s="96"/>
      <c r="I28" s="1209">
        <f>'6A'!K35</f>
        <v>0</v>
      </c>
      <c r="J28" s="1610"/>
      <c r="K28" s="1611"/>
      <c r="L28" s="302"/>
    </row>
    <row r="29" spans="2:12">
      <c r="B29" s="301"/>
      <c r="C29" s="94"/>
      <c r="D29" s="35" t="s">
        <v>635</v>
      </c>
      <c r="E29" s="35"/>
      <c r="F29" s="35"/>
      <c r="G29" s="35"/>
      <c r="H29" s="96"/>
      <c r="I29" s="1209">
        <f>'6A'!K36</f>
        <v>0</v>
      </c>
      <c r="J29" s="1610"/>
      <c r="K29" s="1611"/>
      <c r="L29" s="302"/>
    </row>
    <row r="30" spans="2:12">
      <c r="B30" s="301"/>
      <c r="C30" s="94"/>
      <c r="D30" s="35" t="s">
        <v>636</v>
      </c>
      <c r="E30" s="35"/>
      <c r="F30" s="35"/>
      <c r="G30" s="35"/>
      <c r="H30" s="96"/>
      <c r="I30" s="1209">
        <f>'6A'!K37</f>
        <v>0</v>
      </c>
      <c r="J30" s="1610"/>
      <c r="K30" s="1611"/>
      <c r="L30" s="302"/>
    </row>
    <row r="31" spans="2:12">
      <c r="B31" s="301"/>
      <c r="C31" s="94"/>
      <c r="D31" s="35" t="s">
        <v>637</v>
      </c>
      <c r="E31" s="35"/>
      <c r="F31" s="35"/>
      <c r="G31" s="35"/>
      <c r="H31" s="96"/>
      <c r="I31" s="1209">
        <f>'6A'!K38</f>
        <v>0</v>
      </c>
      <c r="J31" s="1610"/>
      <c r="K31" s="1611"/>
      <c r="L31" s="302"/>
    </row>
    <row r="32" spans="2:12">
      <c r="B32" s="301"/>
      <c r="C32" s="94"/>
      <c r="D32" s="35" t="s">
        <v>638</v>
      </c>
      <c r="E32" s="35"/>
      <c r="F32" s="35"/>
      <c r="G32" s="35"/>
      <c r="H32" s="96"/>
      <c r="I32" s="1209">
        <f>'6A'!K39</f>
        <v>0</v>
      </c>
      <c r="J32" s="1610"/>
      <c r="K32" s="1611"/>
      <c r="L32" s="302"/>
    </row>
    <row r="33" spans="2:12" ht="15" thickBot="1">
      <c r="B33" s="301"/>
      <c r="C33" s="94"/>
      <c r="D33" s="35" t="s">
        <v>701</v>
      </c>
      <c r="E33" s="35"/>
      <c r="F33" s="35"/>
      <c r="G33" s="35"/>
      <c r="H33" s="96"/>
      <c r="I33" s="1210">
        <f>'6A'!K40</f>
        <v>0</v>
      </c>
      <c r="J33" s="1619"/>
      <c r="K33" s="1620"/>
      <c r="L33" s="302"/>
    </row>
    <row r="34" spans="2:12" ht="3.75" customHeight="1">
      <c r="B34" s="301"/>
      <c r="C34" s="37"/>
      <c r="D34" s="38"/>
      <c r="E34" s="38"/>
      <c r="F34" s="34"/>
      <c r="G34" s="34"/>
      <c r="H34" s="34"/>
      <c r="I34" s="16"/>
      <c r="J34" s="30"/>
      <c r="K34" s="303"/>
      <c r="L34" s="302"/>
    </row>
    <row r="35" spans="2:12" ht="15" thickBot="1">
      <c r="B35" s="301"/>
      <c r="C35" s="1836" t="s">
        <v>639</v>
      </c>
      <c r="D35" s="1837"/>
      <c r="E35" s="1837"/>
      <c r="F35" s="1487"/>
      <c r="G35" s="1487"/>
      <c r="H35" s="1487"/>
      <c r="I35" s="16"/>
      <c r="J35" s="30"/>
      <c r="K35" s="94"/>
      <c r="L35" s="302"/>
    </row>
    <row r="36" spans="2:12">
      <c r="B36" s="301"/>
      <c r="C36" s="94"/>
      <c r="D36" s="1823" t="s">
        <v>640</v>
      </c>
      <c r="E36" s="1823"/>
      <c r="F36" s="1823"/>
      <c r="G36" s="1823"/>
      <c r="H36" s="1838"/>
      <c r="I36" s="1047">
        <f>'6A'!K44</f>
        <v>0</v>
      </c>
      <c r="J36" s="1839"/>
      <c r="K36" s="1618"/>
      <c r="L36" s="302"/>
    </row>
    <row r="37" spans="2:12">
      <c r="B37" s="301"/>
      <c r="C37" s="94"/>
      <c r="D37" s="35" t="s">
        <v>641</v>
      </c>
      <c r="E37" s="35"/>
      <c r="F37" s="35"/>
      <c r="G37" s="35"/>
      <c r="H37" s="96"/>
      <c r="I37" s="1209">
        <f>'6A'!K45</f>
        <v>0</v>
      </c>
      <c r="J37" s="1610"/>
      <c r="K37" s="1611"/>
      <c r="L37" s="302"/>
    </row>
    <row r="38" spans="2:12">
      <c r="B38" s="301"/>
      <c r="C38" s="94"/>
      <c r="D38" s="35" t="s">
        <v>642</v>
      </c>
      <c r="E38" s="35"/>
      <c r="F38" s="35"/>
      <c r="G38" s="35"/>
      <c r="H38" s="96"/>
      <c r="I38" s="1209">
        <f>'6A'!K46</f>
        <v>0</v>
      </c>
      <c r="J38" s="1610"/>
      <c r="K38" s="1611"/>
      <c r="L38" s="302"/>
    </row>
    <row r="39" spans="2:12">
      <c r="B39" s="301"/>
      <c r="C39" s="94"/>
      <c r="D39" s="35" t="s">
        <v>643</v>
      </c>
      <c r="E39" s="35"/>
      <c r="F39" s="35"/>
      <c r="G39" s="35"/>
      <c r="H39" s="96"/>
      <c r="I39" s="1209">
        <f>'6A'!K47</f>
        <v>0</v>
      </c>
      <c r="J39" s="1610"/>
      <c r="K39" s="1611"/>
      <c r="L39" s="302"/>
    </row>
    <row r="40" spans="2:12">
      <c r="B40" s="301"/>
      <c r="C40" s="94"/>
      <c r="D40" s="35" t="s">
        <v>644</v>
      </c>
      <c r="E40" s="35"/>
      <c r="F40" s="35"/>
      <c r="G40" s="35"/>
      <c r="H40" s="96"/>
      <c r="I40" s="1209">
        <f>'6A'!K48</f>
        <v>0</v>
      </c>
      <c r="J40" s="1610"/>
      <c r="K40" s="1611"/>
      <c r="L40" s="302"/>
    </row>
    <row r="41" spans="2:12">
      <c r="B41" s="301"/>
      <c r="C41" s="94"/>
      <c r="D41" s="35" t="s">
        <v>645</v>
      </c>
      <c r="E41" s="35"/>
      <c r="F41" s="35"/>
      <c r="G41" s="35"/>
      <c r="H41" s="96"/>
      <c r="I41" s="1209">
        <f>'6A'!K49</f>
        <v>0</v>
      </c>
      <c r="J41" s="1610"/>
      <c r="K41" s="1611"/>
      <c r="L41" s="302"/>
    </row>
    <row r="42" spans="2:12">
      <c r="B42" s="301"/>
      <c r="C42" s="94"/>
      <c r="D42" s="35" t="s">
        <v>646</v>
      </c>
      <c r="E42" s="35"/>
      <c r="F42" s="35"/>
      <c r="G42" s="35"/>
      <c r="H42" s="96"/>
      <c r="I42" s="1209">
        <f>'6A'!K50</f>
        <v>0</v>
      </c>
      <c r="J42" s="1610"/>
      <c r="K42" s="1611"/>
      <c r="L42" s="302"/>
    </row>
    <row r="43" spans="2:12">
      <c r="B43" s="301"/>
      <c r="C43" s="94"/>
      <c r="D43" s="35" t="s">
        <v>647</v>
      </c>
      <c r="E43" s="35"/>
      <c r="F43" s="35"/>
      <c r="G43" s="35"/>
      <c r="H43" s="96"/>
      <c r="I43" s="1209">
        <f>'6A'!K51</f>
        <v>0</v>
      </c>
      <c r="J43" s="1610"/>
      <c r="K43" s="1611"/>
      <c r="L43" s="302"/>
    </row>
    <row r="44" spans="2:12">
      <c r="B44" s="301"/>
      <c r="C44" s="94"/>
      <c r="D44" s="35" t="s">
        <v>648</v>
      </c>
      <c r="E44" s="35"/>
      <c r="F44" s="35"/>
      <c r="G44" s="35"/>
      <c r="H44" s="96"/>
      <c r="I44" s="1209">
        <f>'6A'!K52</f>
        <v>0</v>
      </c>
      <c r="J44" s="1610"/>
      <c r="K44" s="1611"/>
      <c r="L44" s="302"/>
    </row>
    <row r="45" spans="2:12">
      <c r="B45" s="301"/>
      <c r="C45" s="94"/>
      <c r="D45" s="35" t="s">
        <v>649</v>
      </c>
      <c r="E45" s="35"/>
      <c r="F45" s="35"/>
      <c r="G45" s="35"/>
      <c r="H45" s="96"/>
      <c r="I45" s="1209">
        <f>'6A'!K53</f>
        <v>0</v>
      </c>
      <c r="J45" s="1610"/>
      <c r="K45" s="1611"/>
      <c r="L45" s="302"/>
    </row>
    <row r="46" spans="2:12">
      <c r="B46" s="301"/>
      <c r="C46" s="94"/>
      <c r="D46" s="35" t="s">
        <v>650</v>
      </c>
      <c r="E46" s="35"/>
      <c r="F46" s="35"/>
      <c r="G46" s="35"/>
      <c r="H46" s="96"/>
      <c r="I46" s="1209">
        <f>'6A'!K54</f>
        <v>0</v>
      </c>
      <c r="J46" s="1610"/>
      <c r="K46" s="1611"/>
      <c r="L46" s="302"/>
    </row>
    <row r="47" spans="2:12">
      <c r="B47" s="301"/>
      <c r="C47" s="303"/>
      <c r="D47" s="65" t="s">
        <v>651</v>
      </c>
      <c r="E47" s="65"/>
      <c r="F47" s="65"/>
      <c r="G47" s="65"/>
      <c r="H47" s="65"/>
      <c r="I47" s="1209">
        <f>'6A'!K55</f>
        <v>0</v>
      </c>
      <c r="J47" s="1610"/>
      <c r="K47" s="1611"/>
      <c r="L47" s="302"/>
    </row>
    <row r="48" spans="2:12" ht="15" thickBot="1">
      <c r="B48" s="301"/>
      <c r="C48" s="94"/>
      <c r="D48" s="35" t="s">
        <v>512</v>
      </c>
      <c r="E48" s="35"/>
      <c r="F48" s="35"/>
      <c r="G48" s="35"/>
      <c r="H48" s="96"/>
      <c r="I48" s="1210">
        <f>'6A'!K56</f>
        <v>0</v>
      </c>
      <c r="J48" s="1619"/>
      <c r="K48" s="1620"/>
      <c r="L48" s="302"/>
    </row>
    <row r="49" spans="2:12" ht="3.75" customHeight="1">
      <c r="B49" s="301"/>
      <c r="C49" s="37"/>
      <c r="D49" s="38"/>
      <c r="E49" s="38"/>
      <c r="F49" s="34"/>
      <c r="G49" s="34"/>
      <c r="H49" s="34"/>
      <c r="I49" s="16"/>
      <c r="J49" s="30"/>
      <c r="K49" s="303"/>
      <c r="L49" s="302"/>
    </row>
    <row r="50" spans="2:12" ht="15" thickBot="1">
      <c r="B50" s="301"/>
      <c r="C50" s="1836" t="s">
        <v>652</v>
      </c>
      <c r="D50" s="1837"/>
      <c r="E50" s="1837"/>
      <c r="F50" s="1487"/>
      <c r="G50" s="1487"/>
      <c r="H50" s="1487"/>
      <c r="I50" s="16"/>
      <c r="J50" s="30"/>
      <c r="K50" s="94"/>
      <c r="L50" s="302"/>
    </row>
    <row r="51" spans="2:12">
      <c r="B51" s="301"/>
      <c r="C51" s="94"/>
      <c r="D51" s="1823" t="s">
        <v>653</v>
      </c>
      <c r="E51" s="1823"/>
      <c r="F51" s="1823"/>
      <c r="G51" s="1823"/>
      <c r="H51" s="1838"/>
      <c r="I51" s="1047">
        <f>'6A'!K60</f>
        <v>0</v>
      </c>
      <c r="J51" s="1839"/>
      <c r="K51" s="1618"/>
      <c r="L51" s="302"/>
    </row>
    <row r="52" spans="2:12">
      <c r="B52" s="301"/>
      <c r="C52" s="94"/>
      <c r="D52" s="35" t="s">
        <v>654</v>
      </c>
      <c r="E52" s="35"/>
      <c r="F52" s="35"/>
      <c r="G52" s="35"/>
      <c r="H52" s="96"/>
      <c r="I52" s="1209">
        <f>'6A'!K61</f>
        <v>0</v>
      </c>
      <c r="J52" s="1610"/>
      <c r="K52" s="1611"/>
      <c r="L52" s="302"/>
    </row>
    <row r="53" spans="2:12" ht="15" thickBot="1">
      <c r="B53" s="301"/>
      <c r="C53" s="94"/>
      <c r="D53" s="35" t="s">
        <v>512</v>
      </c>
      <c r="E53" s="35"/>
      <c r="F53" s="35"/>
      <c r="G53" s="35"/>
      <c r="H53" s="96"/>
      <c r="I53" s="1210">
        <f>'6A'!K62</f>
        <v>0</v>
      </c>
      <c r="J53" s="1619"/>
      <c r="K53" s="1620"/>
      <c r="L53" s="302"/>
    </row>
    <row r="54" spans="2:12" ht="9" customHeight="1" thickBot="1">
      <c r="B54" s="304"/>
      <c r="C54" s="45"/>
      <c r="D54" s="46"/>
      <c r="E54" s="46"/>
      <c r="F54" s="45"/>
      <c r="G54" s="45"/>
      <c r="H54" s="45"/>
      <c r="I54" s="1212"/>
      <c r="J54" s="32"/>
      <c r="K54" s="305"/>
      <c r="L54" s="306"/>
    </row>
    <row r="55" spans="2:12" ht="15" thickBot="1">
      <c r="B55" s="301"/>
      <c r="C55" s="1836" t="s">
        <v>655</v>
      </c>
      <c r="D55" s="1837"/>
      <c r="E55" s="1837"/>
      <c r="F55" s="1487"/>
      <c r="G55" s="1487"/>
      <c r="H55" s="1487"/>
      <c r="I55" s="16"/>
      <c r="J55" s="30"/>
      <c r="K55" s="94"/>
      <c r="L55" s="302"/>
    </row>
    <row r="56" spans="2:12">
      <c r="B56" s="301"/>
      <c r="C56" s="94"/>
      <c r="D56" s="1823" t="s">
        <v>656</v>
      </c>
      <c r="E56" s="1823"/>
      <c r="F56" s="1823"/>
      <c r="G56" s="1823"/>
      <c r="H56" s="1838"/>
      <c r="I56" s="1047">
        <f>'6A'!K66</f>
        <v>0</v>
      </c>
      <c r="J56" s="1839"/>
      <c r="K56" s="1618"/>
      <c r="L56" s="302"/>
    </row>
    <row r="57" spans="2:12">
      <c r="B57" s="301"/>
      <c r="C57" s="94"/>
      <c r="D57" s="35" t="s">
        <v>657</v>
      </c>
      <c r="E57" s="35"/>
      <c r="F57" s="35"/>
      <c r="G57" s="35"/>
      <c r="H57" s="96"/>
      <c r="I57" s="1209">
        <f>'6A'!K67</f>
        <v>0</v>
      </c>
      <c r="J57" s="1610"/>
      <c r="K57" s="1611"/>
      <c r="L57" s="302"/>
    </row>
    <row r="58" spans="2:12">
      <c r="B58" s="301"/>
      <c r="C58" s="94"/>
      <c r="D58" s="35" t="s">
        <v>658</v>
      </c>
      <c r="E58" s="35"/>
      <c r="F58" s="35"/>
      <c r="G58" s="35"/>
      <c r="H58" s="96"/>
      <c r="I58" s="1209">
        <f>'6A'!K68</f>
        <v>0</v>
      </c>
      <c r="J58" s="1610"/>
      <c r="K58" s="1611"/>
      <c r="L58" s="302"/>
    </row>
    <row r="59" spans="2:12">
      <c r="B59" s="301"/>
      <c r="C59" s="94"/>
      <c r="D59" s="35" t="s">
        <v>659</v>
      </c>
      <c r="E59" s="35"/>
      <c r="F59" s="35"/>
      <c r="G59" s="35"/>
      <c r="H59" s="96"/>
      <c r="I59" s="1209">
        <f>'6A'!K69</f>
        <v>0</v>
      </c>
      <c r="J59" s="1610"/>
      <c r="K59" s="1611"/>
      <c r="L59" s="302"/>
    </row>
    <row r="60" spans="2:12">
      <c r="B60" s="301"/>
      <c r="C60" s="94"/>
      <c r="D60" s="35" t="s">
        <v>660</v>
      </c>
      <c r="E60" s="35"/>
      <c r="F60" s="35"/>
      <c r="G60" s="35"/>
      <c r="H60" s="96"/>
      <c r="I60" s="1209">
        <f>'6A'!K70</f>
        <v>0</v>
      </c>
      <c r="J60" s="1610"/>
      <c r="K60" s="1611"/>
      <c r="L60" s="302"/>
    </row>
    <row r="61" spans="2:12" ht="15" thickBot="1">
      <c r="B61" s="301"/>
      <c r="C61" s="94"/>
      <c r="D61" s="35" t="s">
        <v>512</v>
      </c>
      <c r="E61" s="35"/>
      <c r="F61" s="35"/>
      <c r="G61" s="35"/>
      <c r="H61" s="96"/>
      <c r="I61" s="1210">
        <f>'6A'!K71</f>
        <v>0</v>
      </c>
      <c r="J61" s="1619"/>
      <c r="K61" s="1620"/>
      <c r="L61" s="302"/>
    </row>
    <row r="62" spans="2:12" ht="4.5" customHeight="1">
      <c r="B62" s="301"/>
      <c r="C62" s="34"/>
      <c r="D62" s="38"/>
      <c r="E62" s="38"/>
      <c r="F62" s="34"/>
      <c r="G62" s="34"/>
      <c r="H62" s="34"/>
      <c r="I62" s="16"/>
      <c r="J62" s="30"/>
      <c r="K62" s="303"/>
      <c r="L62" s="302"/>
    </row>
    <row r="63" spans="2:12" ht="15" thickBot="1">
      <c r="B63" s="301"/>
      <c r="C63" s="1836" t="s">
        <v>661</v>
      </c>
      <c r="D63" s="1837"/>
      <c r="E63" s="1837"/>
      <c r="F63" s="1487"/>
      <c r="G63" s="1487"/>
      <c r="H63" s="1487"/>
      <c r="I63" s="16"/>
      <c r="J63" s="30"/>
      <c r="K63" s="94"/>
      <c r="L63" s="302"/>
    </row>
    <row r="64" spans="2:12">
      <c r="B64" s="301"/>
      <c r="C64" s="94"/>
      <c r="D64" s="1823" t="s">
        <v>662</v>
      </c>
      <c r="E64" s="1823"/>
      <c r="F64" s="1823"/>
      <c r="G64" s="1823"/>
      <c r="H64" s="1838"/>
      <c r="I64" s="1047">
        <f>'6A'!K75</f>
        <v>0</v>
      </c>
      <c r="J64" s="1839"/>
      <c r="K64" s="1618"/>
      <c r="L64" s="302"/>
    </row>
    <row r="65" spans="2:12">
      <c r="B65" s="301"/>
      <c r="C65" s="94"/>
      <c r="D65" s="35" t="s">
        <v>663</v>
      </c>
      <c r="E65" s="35"/>
      <c r="F65" s="35"/>
      <c r="G65" s="35"/>
      <c r="H65" s="96"/>
      <c r="I65" s="1209">
        <f>'6A'!K76</f>
        <v>0</v>
      </c>
      <c r="J65" s="1610"/>
      <c r="K65" s="1611"/>
      <c r="L65" s="302"/>
    </row>
    <row r="66" spans="2:12">
      <c r="B66" s="301"/>
      <c r="C66" s="94"/>
      <c r="D66" s="35" t="s">
        <v>664</v>
      </c>
      <c r="E66" s="35"/>
      <c r="F66" s="35"/>
      <c r="G66" s="35"/>
      <c r="H66" s="96"/>
      <c r="I66" s="1209">
        <f>'6A'!K77</f>
        <v>0</v>
      </c>
      <c r="J66" s="1610"/>
      <c r="K66" s="1611"/>
      <c r="L66" s="302"/>
    </row>
    <row r="67" spans="2:12">
      <c r="B67" s="301"/>
      <c r="C67" s="94"/>
      <c r="D67" s="35" t="s">
        <v>665</v>
      </c>
      <c r="E67" s="35"/>
      <c r="F67" s="35"/>
      <c r="G67" s="35"/>
      <c r="H67" s="96"/>
      <c r="I67" s="1209">
        <f>'6A'!K78</f>
        <v>0</v>
      </c>
      <c r="J67" s="1610"/>
      <c r="K67" s="1611"/>
      <c r="L67" s="302"/>
    </row>
    <row r="68" spans="2:12">
      <c r="B68" s="301"/>
      <c r="C68" s="94"/>
      <c r="D68" s="35" t="s">
        <v>666</v>
      </c>
      <c r="E68" s="35"/>
      <c r="F68" s="35"/>
      <c r="G68" s="35"/>
      <c r="H68" s="96"/>
      <c r="I68" s="1209">
        <f>'6A'!K79</f>
        <v>0</v>
      </c>
      <c r="J68" s="1610"/>
      <c r="K68" s="1611"/>
      <c r="L68" s="302"/>
    </row>
    <row r="69" spans="2:12">
      <c r="B69" s="301"/>
      <c r="C69" s="94"/>
      <c r="D69" s="35" t="s">
        <v>667</v>
      </c>
      <c r="E69" s="35"/>
      <c r="F69" s="35"/>
      <c r="G69" s="35"/>
      <c r="H69" s="96"/>
      <c r="I69" s="1209">
        <f>'6A'!K80</f>
        <v>0</v>
      </c>
      <c r="J69" s="1610"/>
      <c r="K69" s="1611"/>
      <c r="L69" s="302"/>
    </row>
    <row r="70" spans="2:12">
      <c r="B70" s="301"/>
      <c r="C70" s="94"/>
      <c r="D70" s="35" t="s">
        <v>668</v>
      </c>
      <c r="E70" s="35"/>
      <c r="F70" s="35"/>
      <c r="G70" s="35"/>
      <c r="H70" s="96"/>
      <c r="I70" s="1209">
        <f>'6A'!K81</f>
        <v>0</v>
      </c>
      <c r="J70" s="1610"/>
      <c r="K70" s="1611"/>
      <c r="L70" s="302"/>
    </row>
    <row r="71" spans="2:12" ht="15" thickBot="1">
      <c r="B71" s="301"/>
      <c r="C71" s="94"/>
      <c r="D71" s="35" t="s">
        <v>512</v>
      </c>
      <c r="E71" s="35"/>
      <c r="F71" s="35"/>
      <c r="G71" s="35"/>
      <c r="H71" s="96"/>
      <c r="I71" s="1210">
        <f>'6A'!K82</f>
        <v>0</v>
      </c>
      <c r="J71" s="1619"/>
      <c r="K71" s="1620"/>
      <c r="L71" s="302"/>
    </row>
    <row r="72" spans="2:12" ht="3.75" customHeight="1">
      <c r="B72" s="301"/>
      <c r="C72" s="37"/>
      <c r="D72" s="38"/>
      <c r="E72" s="38"/>
      <c r="F72" s="34"/>
      <c r="G72" s="34"/>
      <c r="H72" s="34"/>
      <c r="I72" s="16"/>
      <c r="J72" s="30"/>
      <c r="K72" s="303"/>
      <c r="L72" s="302"/>
    </row>
    <row r="73" spans="2:12" ht="15" thickBot="1">
      <c r="B73" s="301"/>
      <c r="C73" s="1836" t="s">
        <v>669</v>
      </c>
      <c r="D73" s="1837"/>
      <c r="E73" s="1837"/>
      <c r="F73" s="1487"/>
      <c r="G73" s="1487"/>
      <c r="H73" s="1487"/>
      <c r="I73" s="19"/>
      <c r="J73" s="99"/>
      <c r="K73" s="94"/>
      <c r="L73" s="302"/>
    </row>
    <row r="74" spans="2:12">
      <c r="B74" s="301"/>
      <c r="C74" s="94"/>
      <c r="D74" s="1823" t="s">
        <v>670</v>
      </c>
      <c r="E74" s="1823"/>
      <c r="F74" s="1823"/>
      <c r="G74" s="1823"/>
      <c r="H74" s="1838"/>
      <c r="I74" s="1047">
        <f>'6A'!K86</f>
        <v>0</v>
      </c>
      <c r="J74" s="1839"/>
      <c r="K74" s="1618"/>
      <c r="L74" s="302"/>
    </row>
    <row r="75" spans="2:12">
      <c r="B75" s="301"/>
      <c r="C75" s="94"/>
      <c r="D75" s="35" t="s">
        <v>671</v>
      </c>
      <c r="E75" s="35"/>
      <c r="F75" s="35"/>
      <c r="G75" s="35"/>
      <c r="H75" s="96"/>
      <c r="I75" s="1209">
        <f>'6A'!K87</f>
        <v>0</v>
      </c>
      <c r="J75" s="1610"/>
      <c r="K75" s="1611"/>
      <c r="L75" s="302"/>
    </row>
    <row r="76" spans="2:12" ht="15" thickBot="1">
      <c r="B76" s="301"/>
      <c r="C76" s="94"/>
      <c r="D76" s="35" t="s">
        <v>702</v>
      </c>
      <c r="E76" s="35"/>
      <c r="F76" s="35"/>
      <c r="G76" s="35"/>
      <c r="H76" s="96"/>
      <c r="I76" s="1210">
        <f>'6A'!K88</f>
        <v>0</v>
      </c>
      <c r="J76" s="1619"/>
      <c r="K76" s="1620"/>
      <c r="L76" s="302"/>
    </row>
    <row r="77" spans="2:12" ht="3.75" customHeight="1">
      <c r="B77" s="301"/>
      <c r="C77" s="37"/>
      <c r="D77" s="38"/>
      <c r="E77" s="38"/>
      <c r="F77" s="34"/>
      <c r="G77" s="34"/>
      <c r="H77" s="34"/>
      <c r="I77" s="16"/>
      <c r="J77" s="30"/>
      <c r="K77" s="303"/>
      <c r="L77" s="302"/>
    </row>
    <row r="78" spans="2:12" ht="15" thickBot="1">
      <c r="B78" s="301"/>
      <c r="C78" s="1836" t="s">
        <v>672</v>
      </c>
      <c r="D78" s="1837"/>
      <c r="E78" s="1837"/>
      <c r="F78" s="1487"/>
      <c r="G78" s="1487"/>
      <c r="H78" s="1487"/>
      <c r="I78" s="19"/>
      <c r="J78" s="99"/>
      <c r="K78" s="94"/>
      <c r="L78" s="302"/>
    </row>
    <row r="79" spans="2:12">
      <c r="B79" s="301"/>
      <c r="C79" s="94"/>
      <c r="D79" s="1823" t="s">
        <v>673</v>
      </c>
      <c r="E79" s="1823"/>
      <c r="F79" s="1823"/>
      <c r="G79" s="1823"/>
      <c r="H79" s="1838"/>
      <c r="I79" s="1047">
        <f>'6A'!K92</f>
        <v>0</v>
      </c>
      <c r="J79" s="1839"/>
      <c r="K79" s="1618"/>
      <c r="L79" s="302"/>
    </row>
    <row r="80" spans="2:12">
      <c r="B80" s="301"/>
      <c r="C80" s="94"/>
      <c r="D80" s="35" t="s">
        <v>674</v>
      </c>
      <c r="E80" s="35"/>
      <c r="F80" s="35"/>
      <c r="G80" s="35"/>
      <c r="H80" s="96"/>
      <c r="I80" s="1209">
        <f>'6A'!K93</f>
        <v>0</v>
      </c>
      <c r="J80" s="1610"/>
      <c r="K80" s="1611"/>
      <c r="L80" s="302"/>
    </row>
    <row r="81" spans="2:12">
      <c r="B81" s="301"/>
      <c r="C81" s="94"/>
      <c r="D81" s="35" t="s">
        <v>243</v>
      </c>
      <c r="E81" s="35"/>
      <c r="F81" s="35"/>
      <c r="G81" s="35"/>
      <c r="H81" s="96"/>
      <c r="I81" s="1209">
        <f>'6A'!K94</f>
        <v>0</v>
      </c>
      <c r="J81" s="1610"/>
      <c r="K81" s="1611"/>
      <c r="L81" s="302"/>
    </row>
    <row r="82" spans="2:12">
      <c r="B82" s="301"/>
      <c r="C82" s="94"/>
      <c r="D82" s="35" t="s">
        <v>676</v>
      </c>
      <c r="E82" s="35"/>
      <c r="F82" s="35"/>
      <c r="G82" s="35"/>
      <c r="H82" s="96"/>
      <c r="I82" s="1209">
        <f>'6A'!K95</f>
        <v>0</v>
      </c>
      <c r="J82" s="1610"/>
      <c r="K82" s="1611"/>
      <c r="L82" s="302"/>
    </row>
    <row r="83" spans="2:12">
      <c r="B83" s="301"/>
      <c r="C83" s="94"/>
      <c r="D83" s="35" t="s">
        <v>677</v>
      </c>
      <c r="E83" s="35"/>
      <c r="F83" s="35"/>
      <c r="G83" s="35"/>
      <c r="H83" s="96"/>
      <c r="I83" s="1209">
        <f>'6A'!K96</f>
        <v>0</v>
      </c>
      <c r="J83" s="1610"/>
      <c r="K83" s="1611"/>
      <c r="L83" s="302"/>
    </row>
    <row r="84" spans="2:12">
      <c r="B84" s="301"/>
      <c r="C84" s="94"/>
      <c r="D84" s="35" t="s">
        <v>678</v>
      </c>
      <c r="E84" s="35"/>
      <c r="F84" s="35"/>
      <c r="G84" s="35"/>
      <c r="H84" s="96"/>
      <c r="I84" s="1209">
        <f>'6A'!K97</f>
        <v>0</v>
      </c>
      <c r="J84" s="1610"/>
      <c r="K84" s="1611"/>
      <c r="L84" s="302"/>
    </row>
    <row r="85" spans="2:12">
      <c r="B85" s="301"/>
      <c r="C85" s="94"/>
      <c r="D85" s="35" t="s">
        <v>679</v>
      </c>
      <c r="E85" s="35"/>
      <c r="F85" s="35"/>
      <c r="G85" s="35"/>
      <c r="H85" s="96"/>
      <c r="I85" s="1209">
        <f>'6A'!K98</f>
        <v>0</v>
      </c>
      <c r="J85" s="1610"/>
      <c r="K85" s="1611"/>
      <c r="L85" s="302"/>
    </row>
    <row r="86" spans="2:12">
      <c r="B86" s="301"/>
      <c r="C86" s="94"/>
      <c r="D86" s="35" t="s">
        <v>680</v>
      </c>
      <c r="E86" s="35"/>
      <c r="F86" s="35"/>
      <c r="G86" s="35"/>
      <c r="H86" s="96"/>
      <c r="I86" s="1209">
        <f>'6A'!K99</f>
        <v>0</v>
      </c>
      <c r="J86" s="1610"/>
      <c r="K86" s="1611"/>
      <c r="L86" s="302"/>
    </row>
    <row r="87" spans="2:12">
      <c r="B87" s="301"/>
      <c r="C87" s="94"/>
      <c r="D87" s="35" t="s">
        <v>681</v>
      </c>
      <c r="E87" s="35"/>
      <c r="F87" s="35"/>
      <c r="G87" s="35"/>
      <c r="H87" s="96"/>
      <c r="I87" s="1209">
        <f>'6A'!K100</f>
        <v>0</v>
      </c>
      <c r="J87" s="1610"/>
      <c r="K87" s="1611"/>
      <c r="L87" s="302"/>
    </row>
    <row r="88" spans="2:12">
      <c r="B88" s="301"/>
      <c r="C88" s="94"/>
      <c r="D88" s="39" t="s">
        <v>682</v>
      </c>
      <c r="E88" s="35"/>
      <c r="F88" s="35"/>
      <c r="G88" s="35"/>
      <c r="H88" s="96"/>
      <c r="I88" s="1209">
        <f>'6A'!K101</f>
        <v>0</v>
      </c>
      <c r="J88" s="1061"/>
      <c r="K88" s="1062"/>
      <c r="L88" s="302"/>
    </row>
    <row r="89" spans="2:12">
      <c r="B89" s="301"/>
      <c r="C89" s="94"/>
      <c r="D89" s="35" t="s">
        <v>683</v>
      </c>
      <c r="E89" s="35"/>
      <c r="F89" s="35"/>
      <c r="G89" s="35"/>
      <c r="H89" s="96"/>
      <c r="I89" s="1209">
        <f>'6A'!K102</f>
        <v>0</v>
      </c>
      <c r="J89" s="1610"/>
      <c r="K89" s="1611"/>
      <c r="L89" s="302"/>
    </row>
    <row r="90" spans="2:12">
      <c r="B90" s="301"/>
      <c r="C90" s="94"/>
      <c r="D90" s="35" t="s">
        <v>703</v>
      </c>
      <c r="E90" s="35"/>
      <c r="F90" s="35"/>
      <c r="G90" s="35"/>
      <c r="H90" s="96"/>
      <c r="I90" s="1209">
        <f>'6A'!K103</f>
        <v>0</v>
      </c>
      <c r="J90" s="1610"/>
      <c r="K90" s="1611"/>
      <c r="L90" s="302"/>
    </row>
    <row r="91" spans="2:12" ht="15" thickBot="1">
      <c r="B91" s="301"/>
      <c r="C91" s="94"/>
      <c r="D91" s="35" t="s">
        <v>512</v>
      </c>
      <c r="E91" s="35"/>
      <c r="F91" s="35"/>
      <c r="G91" s="35"/>
      <c r="H91" s="96"/>
      <c r="I91" s="1210">
        <f>'6A'!K104</f>
        <v>0</v>
      </c>
      <c r="J91" s="1619"/>
      <c r="K91" s="1620"/>
      <c r="L91" s="302"/>
    </row>
    <row r="92" spans="2:12" ht="3.75" customHeight="1">
      <c r="B92" s="301"/>
      <c r="C92" s="37"/>
      <c r="D92" s="38"/>
      <c r="E92" s="38"/>
      <c r="F92" s="34"/>
      <c r="G92" s="34"/>
      <c r="H92" s="34"/>
      <c r="I92" s="16"/>
      <c r="J92" s="30"/>
      <c r="K92" s="94"/>
      <c r="L92" s="302"/>
    </row>
    <row r="93" spans="2:12" ht="15" thickBot="1">
      <c r="B93" s="301"/>
      <c r="C93" s="1836" t="s">
        <v>685</v>
      </c>
      <c r="D93" s="1837"/>
      <c r="E93" s="1837"/>
      <c r="F93" s="1487"/>
      <c r="G93" s="1487"/>
      <c r="H93" s="1487"/>
      <c r="I93" s="16"/>
      <c r="J93" s="30"/>
      <c r="K93" s="303"/>
      <c r="L93" s="302"/>
    </row>
    <row r="94" spans="2:12" ht="15" thickBot="1">
      <c r="B94" s="301"/>
      <c r="C94" s="303"/>
      <c r="D94" s="1823" t="s">
        <v>686</v>
      </c>
      <c r="E94" s="1823"/>
      <c r="F94" s="1823"/>
      <c r="G94" s="1823"/>
      <c r="H94" s="1838"/>
      <c r="I94" s="1459">
        <f>'6A'!K110</f>
        <v>0</v>
      </c>
      <c r="J94" s="1612"/>
      <c r="K94" s="1613"/>
      <c r="L94" s="302"/>
    </row>
    <row r="95" spans="2:12" ht="3.75" customHeight="1">
      <c r="B95" s="301"/>
      <c r="C95" s="37"/>
      <c r="D95" s="38"/>
      <c r="E95" s="38"/>
      <c r="F95" s="34"/>
      <c r="G95" s="34"/>
      <c r="H95" s="34"/>
      <c r="I95" s="16"/>
      <c r="J95" s="30"/>
      <c r="K95" s="94"/>
      <c r="L95" s="302"/>
    </row>
    <row r="96" spans="2:12" ht="15" thickBot="1">
      <c r="B96" s="301"/>
      <c r="C96" s="1836" t="s">
        <v>687</v>
      </c>
      <c r="D96" s="1837"/>
      <c r="E96" s="1837"/>
      <c r="F96" s="1487"/>
      <c r="G96" s="1487"/>
      <c r="H96" s="1487"/>
      <c r="I96" s="16"/>
      <c r="J96" s="30"/>
      <c r="K96" s="303"/>
      <c r="L96" s="302"/>
    </row>
    <row r="97" spans="2:12">
      <c r="B97" s="301"/>
      <c r="C97" s="303"/>
      <c r="D97" s="1823" t="s">
        <v>688</v>
      </c>
      <c r="E97" s="1823"/>
      <c r="F97" s="1823"/>
      <c r="G97" s="1823"/>
      <c r="H97" s="1838"/>
      <c r="I97" s="1047">
        <f>'6A'!K113</f>
        <v>0</v>
      </c>
      <c r="J97" s="1839"/>
      <c r="K97" s="1618"/>
      <c r="L97" s="302"/>
    </row>
    <row r="98" spans="2:12">
      <c r="B98" s="301"/>
      <c r="C98" s="303"/>
      <c r="D98" s="35" t="s">
        <v>689</v>
      </c>
      <c r="E98" s="35"/>
      <c r="F98" s="35"/>
      <c r="G98" s="35"/>
      <c r="H98" s="96"/>
      <c r="I98" s="1209">
        <f>'6A'!K114</f>
        <v>0</v>
      </c>
      <c r="J98" s="1610"/>
      <c r="K98" s="1611"/>
      <c r="L98" s="302"/>
    </row>
    <row r="99" spans="2:12">
      <c r="B99" s="301"/>
      <c r="C99" s="94"/>
      <c r="D99" s="35" t="s">
        <v>690</v>
      </c>
      <c r="E99" s="35"/>
      <c r="F99" s="35"/>
      <c r="G99" s="35"/>
      <c r="H99" s="96"/>
      <c r="I99" s="1209">
        <f>'6A'!K115</f>
        <v>0</v>
      </c>
      <c r="J99" s="1610"/>
      <c r="K99" s="1611"/>
      <c r="L99" s="302"/>
    </row>
    <row r="100" spans="2:12">
      <c r="B100" s="301"/>
      <c r="C100" s="94"/>
      <c r="D100" s="35" t="s">
        <v>691</v>
      </c>
      <c r="E100" s="35"/>
      <c r="F100" s="35"/>
      <c r="G100" s="35"/>
      <c r="H100" s="96"/>
      <c r="I100" s="1209">
        <f>'6A'!K116</f>
        <v>0</v>
      </c>
      <c r="J100" s="1610"/>
      <c r="K100" s="1611"/>
      <c r="L100" s="302"/>
    </row>
    <row r="101" spans="2:12">
      <c r="B101" s="301"/>
      <c r="C101" s="94"/>
      <c r="D101" s="35" t="s">
        <v>692</v>
      </c>
      <c r="E101" s="35"/>
      <c r="F101" s="35"/>
      <c r="G101" s="35"/>
      <c r="H101" s="96"/>
      <c r="I101" s="1209">
        <f>'6A'!K117</f>
        <v>0</v>
      </c>
      <c r="J101" s="1610"/>
      <c r="K101" s="1611"/>
      <c r="L101" s="302"/>
    </row>
    <row r="102" spans="2:12">
      <c r="B102" s="301"/>
      <c r="C102" s="94"/>
      <c r="D102" s="35" t="s">
        <v>693</v>
      </c>
      <c r="E102" s="35"/>
      <c r="F102" s="35"/>
      <c r="G102" s="35"/>
      <c r="H102" s="96"/>
      <c r="I102" s="1209">
        <f>'6A'!K118</f>
        <v>0</v>
      </c>
      <c r="J102" s="1610"/>
      <c r="K102" s="1611"/>
      <c r="L102" s="302"/>
    </row>
    <row r="103" spans="2:12">
      <c r="B103" s="301"/>
      <c r="C103" s="94"/>
      <c r="D103" s="35" t="s">
        <v>694</v>
      </c>
      <c r="E103" s="35"/>
      <c r="F103" s="35"/>
      <c r="G103" s="35"/>
      <c r="H103" s="96"/>
      <c r="I103" s="1209">
        <f>'6A'!K119</f>
        <v>0</v>
      </c>
      <c r="J103" s="1610"/>
      <c r="K103" s="1611"/>
      <c r="L103" s="302"/>
    </row>
    <row r="104" spans="2:12" ht="15" thickBot="1">
      <c r="B104" s="301"/>
      <c r="C104" s="94"/>
      <c r="D104" s="35" t="s">
        <v>512</v>
      </c>
      <c r="E104" s="35"/>
      <c r="F104" s="35"/>
      <c r="G104" s="35"/>
      <c r="H104" s="96"/>
      <c r="I104" s="1210">
        <f>'6A'!K120</f>
        <v>0</v>
      </c>
      <c r="J104" s="1619"/>
      <c r="K104" s="1620"/>
      <c r="L104" s="302"/>
    </row>
    <row r="105" spans="2:12" ht="15" thickBot="1">
      <c r="B105" s="304"/>
      <c r="C105" s="28"/>
      <c r="D105" s="307"/>
      <c r="E105" s="307"/>
      <c r="F105" s="28"/>
      <c r="G105" s="28"/>
      <c r="H105" s="28"/>
      <c r="I105" s="29"/>
      <c r="J105" s="29"/>
      <c r="K105" s="305"/>
      <c r="L105" s="306"/>
    </row>
    <row r="106" spans="2:12">
      <c r="I106" s="297"/>
    </row>
  </sheetData>
  <sheetProtection algorithmName="SHA-512" hashValue="fT8JV7ut7DhvCTwzPDIbUXHNIZXIgOjcOFcEK9ioJHGnAQPmWZYBNzBn4wmXKX/FFYj6jSRHiG2OKqrspaivyg==" saltValue="7ErI0/R+07Qh3GYqyAFv4w==" spinCount="100000" sheet="1" formatCells="0" formatColumns="0" formatRows="0"/>
  <mergeCells count="80">
    <mergeCell ref="J102:K102"/>
    <mergeCell ref="J104:K104"/>
    <mergeCell ref="C3:K3"/>
    <mergeCell ref="J97:K97"/>
    <mergeCell ref="J98:K98"/>
    <mergeCell ref="J99:K99"/>
    <mergeCell ref="J100:K100"/>
    <mergeCell ref="J101:K101"/>
    <mergeCell ref="J85:K85"/>
    <mergeCell ref="J86:K86"/>
    <mergeCell ref="J87:K87"/>
    <mergeCell ref="J89:K89"/>
    <mergeCell ref="J91:K91"/>
    <mergeCell ref="J80:K80"/>
    <mergeCell ref="J81:K81"/>
    <mergeCell ref="J82:K82"/>
    <mergeCell ref="J70:K70"/>
    <mergeCell ref="J83:K83"/>
    <mergeCell ref="J84:K84"/>
    <mergeCell ref="J71:K71"/>
    <mergeCell ref="J74:K74"/>
    <mergeCell ref="J75:K75"/>
    <mergeCell ref="J76:K76"/>
    <mergeCell ref="J79:K79"/>
    <mergeCell ref="J65:K65"/>
    <mergeCell ref="J66:K66"/>
    <mergeCell ref="J67:K67"/>
    <mergeCell ref="J68:K68"/>
    <mergeCell ref="J69:K69"/>
    <mergeCell ref="J58:K58"/>
    <mergeCell ref="J59:K59"/>
    <mergeCell ref="J61:K61"/>
    <mergeCell ref="J60:K60"/>
    <mergeCell ref="J64:K64"/>
    <mergeCell ref="J51:K51"/>
    <mergeCell ref="J53:K53"/>
    <mergeCell ref="J52:K52"/>
    <mergeCell ref="J56:K56"/>
    <mergeCell ref="J57:K57"/>
    <mergeCell ref="J44:K44"/>
    <mergeCell ref="J45:K45"/>
    <mergeCell ref="J46:K46"/>
    <mergeCell ref="J47:K47"/>
    <mergeCell ref="J48:K48"/>
    <mergeCell ref="J39:K39"/>
    <mergeCell ref="J40:K40"/>
    <mergeCell ref="J41:K41"/>
    <mergeCell ref="J42:K42"/>
    <mergeCell ref="J43:K43"/>
    <mergeCell ref="J32:K32"/>
    <mergeCell ref="J33:K33"/>
    <mergeCell ref="J36:K36"/>
    <mergeCell ref="J37:K37"/>
    <mergeCell ref="J38:K38"/>
    <mergeCell ref="J27:K27"/>
    <mergeCell ref="J28:K28"/>
    <mergeCell ref="J29:K29"/>
    <mergeCell ref="J30:K30"/>
    <mergeCell ref="J31:K31"/>
    <mergeCell ref="J22:K22"/>
    <mergeCell ref="J23:K23"/>
    <mergeCell ref="J24:K24"/>
    <mergeCell ref="J25:K25"/>
    <mergeCell ref="J26:K26"/>
    <mergeCell ref="J90:K90"/>
    <mergeCell ref="J94:K94"/>
    <mergeCell ref="J103:K103"/>
    <mergeCell ref="C5:K5"/>
    <mergeCell ref="I7:K7"/>
    <mergeCell ref="J8:K8"/>
    <mergeCell ref="J10:K10"/>
    <mergeCell ref="J11:K11"/>
    <mergeCell ref="J12:K12"/>
    <mergeCell ref="J13:K13"/>
    <mergeCell ref="J14:K14"/>
    <mergeCell ref="J15:K15"/>
    <mergeCell ref="J18:K18"/>
    <mergeCell ref="J19:K19"/>
    <mergeCell ref="J20:K20"/>
    <mergeCell ref="J21:K21"/>
  </mergeCells>
  <pageMargins left="0.25" right="0.25" top="0.75" bottom="0.75" header="0.3" footer="0.3"/>
  <pageSetup scale="86" fitToHeight="2" orientation="portrait" r:id="rId1"/>
  <headerFooter>
    <oddFooter>&amp;LForm 6B
Development Budget Details&amp;CCFA Forms</oddFooter>
  </headerFooter>
  <rowBreaks count="1" manualBreakCount="1">
    <brk id="54" min="1"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B1:M122"/>
  <sheetViews>
    <sheetView showGridLines="0" zoomScaleNormal="100" workbookViewId="0">
      <selection activeCell="F88" sqref="F88"/>
    </sheetView>
  </sheetViews>
  <sheetFormatPr defaultColWidth="9.140625" defaultRowHeight="14.45"/>
  <cols>
    <col min="1" max="2" width="1.7109375" style="248" customWidth="1"/>
    <col min="3" max="3" width="2.85546875" style="248" customWidth="1"/>
    <col min="4" max="4" width="5.7109375" style="248" customWidth="1"/>
    <col min="5" max="5" width="8.5703125" style="248" customWidth="1"/>
    <col min="6" max="6" width="13.28515625" style="248" customWidth="1"/>
    <col min="7" max="7" width="13.5703125" style="248" customWidth="1"/>
    <col min="8" max="8" width="0.7109375" style="248" customWidth="1"/>
    <col min="9" max="9" width="10.7109375" style="248" customWidth="1"/>
    <col min="10" max="10" width="20" style="248" customWidth="1"/>
    <col min="11" max="11" width="12.85546875" style="248" customWidth="1"/>
    <col min="12" max="12" width="19.140625" style="248" customWidth="1"/>
    <col min="13" max="13" width="1.7109375" style="248" customWidth="1"/>
    <col min="14" max="16384" width="9.140625" style="248"/>
  </cols>
  <sheetData>
    <row r="1" spans="2:13" ht="15" thickBot="1"/>
    <row r="2" spans="2:13">
      <c r="B2" s="271"/>
      <c r="C2" s="272"/>
      <c r="D2" s="272"/>
      <c r="E2" s="272"/>
      <c r="F2" s="272"/>
      <c r="G2" s="272"/>
      <c r="H2" s="272"/>
      <c r="I2" s="272"/>
      <c r="J2" s="272"/>
      <c r="K2" s="272"/>
      <c r="L2" s="272"/>
      <c r="M2" s="273"/>
    </row>
    <row r="3" spans="2:13" ht="18">
      <c r="B3" s="93"/>
      <c r="C3" s="1584" t="s">
        <v>704</v>
      </c>
      <c r="D3" s="1584"/>
      <c r="E3" s="1584"/>
      <c r="F3" s="1584"/>
      <c r="G3" s="1584"/>
      <c r="H3" s="1584"/>
      <c r="I3" s="1584"/>
      <c r="J3" s="1584"/>
      <c r="K3" s="1584"/>
      <c r="L3" s="1584"/>
      <c r="M3" s="95"/>
    </row>
    <row r="4" spans="2:13">
      <c r="B4" s="93"/>
      <c r="C4" s="94"/>
      <c r="D4" s="94"/>
      <c r="E4" s="94"/>
      <c r="F4" s="94"/>
      <c r="G4" s="94"/>
      <c r="H4" s="94"/>
      <c r="I4" s="94"/>
      <c r="J4" s="94"/>
      <c r="K4" s="94"/>
      <c r="L4" s="94"/>
      <c r="M4" s="95"/>
    </row>
    <row r="5" spans="2:13" ht="15" thickBot="1">
      <c r="B5" s="93"/>
      <c r="C5" s="1778" t="str">
        <f>IF('1'!G5="",Messages!B3,(CONCATENATE("Project Name: ",'1'!G5)))</f>
        <v>Enter Project Name on Form 1</v>
      </c>
      <c r="D5" s="1778"/>
      <c r="E5" s="1778"/>
      <c r="F5" s="1778"/>
      <c r="G5" s="1778"/>
      <c r="H5" s="1778"/>
      <c r="I5" s="1778"/>
      <c r="J5" s="1778"/>
      <c r="K5" s="1778"/>
      <c r="L5" s="1778"/>
      <c r="M5" s="95"/>
    </row>
    <row r="6" spans="2:13" ht="15" thickBot="1">
      <c r="B6" s="93"/>
      <c r="C6" s="94"/>
      <c r="D6" s="48"/>
      <c r="E6" s="48"/>
      <c r="F6" s="48"/>
      <c r="G6" s="48"/>
      <c r="H6" s="48"/>
      <c r="I6" s="48"/>
      <c r="J6" s="48"/>
      <c r="K6" s="48"/>
      <c r="L6" s="94"/>
      <c r="M6" s="95"/>
    </row>
    <row r="7" spans="2:13">
      <c r="B7" s="93"/>
      <c r="C7" s="35"/>
      <c r="D7" s="35"/>
      <c r="E7" s="35"/>
      <c r="F7" s="35"/>
      <c r="G7" s="35"/>
      <c r="H7" s="35"/>
      <c r="I7" s="35"/>
      <c r="J7" s="1840" t="s">
        <v>697</v>
      </c>
      <c r="K7" s="1819"/>
      <c r="L7" s="1841"/>
      <c r="M7" s="95"/>
    </row>
    <row r="8" spans="2:13">
      <c r="B8" s="93"/>
      <c r="C8" s="35"/>
      <c r="D8" s="35"/>
      <c r="E8" s="35"/>
      <c r="F8" s="35"/>
      <c r="G8" s="35"/>
      <c r="H8" s="35"/>
      <c r="I8" s="35"/>
      <c r="J8" s="1629" t="s">
        <v>705</v>
      </c>
      <c r="K8" s="1626" t="s">
        <v>706</v>
      </c>
      <c r="L8" s="1842"/>
      <c r="M8" s="95"/>
    </row>
    <row r="9" spans="2:13">
      <c r="B9" s="93"/>
      <c r="C9" s="53"/>
      <c r="D9" s="35"/>
      <c r="E9" s="35"/>
      <c r="F9" s="54"/>
      <c r="G9" s="54"/>
      <c r="H9" s="54"/>
      <c r="I9" s="54"/>
      <c r="J9" s="1629"/>
      <c r="K9" s="1627" t="s">
        <v>471</v>
      </c>
      <c r="L9" s="1630" t="s">
        <v>707</v>
      </c>
      <c r="M9" s="95"/>
    </row>
    <row r="10" spans="2:13">
      <c r="B10" s="93"/>
      <c r="C10" s="35"/>
      <c r="D10" s="55"/>
      <c r="E10" s="55"/>
      <c r="F10" s="54"/>
      <c r="G10" s="54"/>
      <c r="H10" s="54"/>
      <c r="I10" s="54"/>
      <c r="J10" s="1629"/>
      <c r="K10" s="1628"/>
      <c r="L10" s="1631"/>
      <c r="M10" s="95"/>
    </row>
    <row r="11" spans="2:13" ht="15" thickBot="1">
      <c r="B11" s="93"/>
      <c r="C11" s="35"/>
      <c r="D11" s="55"/>
      <c r="E11" s="55"/>
      <c r="F11" s="54"/>
      <c r="G11" s="54"/>
      <c r="H11" s="54"/>
      <c r="I11" s="54"/>
      <c r="J11" s="1843"/>
      <c r="K11" s="1844"/>
      <c r="L11" s="1845"/>
      <c r="M11" s="95"/>
    </row>
    <row r="12" spans="2:13" ht="15" thickBot="1">
      <c r="B12" s="93"/>
      <c r="C12" s="1836" t="s">
        <v>615</v>
      </c>
      <c r="D12" s="1837"/>
      <c r="E12" s="1837"/>
      <c r="F12" s="1487"/>
      <c r="G12" s="1487"/>
      <c r="H12" s="1487"/>
      <c r="I12" s="1487"/>
      <c r="J12" s="60"/>
      <c r="K12" s="49"/>
      <c r="L12" s="94"/>
      <c r="M12" s="95"/>
    </row>
    <row r="13" spans="2:13">
      <c r="B13" s="93"/>
      <c r="C13" s="94"/>
      <c r="D13" s="65" t="s">
        <v>616</v>
      </c>
      <c r="E13" s="34"/>
      <c r="F13" s="35"/>
      <c r="G13" s="35"/>
      <c r="H13" s="35"/>
      <c r="I13" s="35"/>
      <c r="J13" s="544">
        <f>'6A'!K16</f>
        <v>0</v>
      </c>
      <c r="K13" s="68"/>
      <c r="L13" s="69"/>
      <c r="M13" s="95"/>
    </row>
    <row r="14" spans="2:13">
      <c r="B14" s="93"/>
      <c r="C14" s="94"/>
      <c r="D14" s="65" t="s">
        <v>617</v>
      </c>
      <c r="E14" s="34"/>
      <c r="F14" s="35"/>
      <c r="G14" s="35"/>
      <c r="H14" s="35"/>
      <c r="I14" s="35"/>
      <c r="J14" s="542">
        <f>'6A'!K17</f>
        <v>0</v>
      </c>
      <c r="K14" s="528"/>
      <c r="L14" s="70"/>
      <c r="M14" s="95"/>
    </row>
    <row r="15" spans="2:13">
      <c r="B15" s="93"/>
      <c r="C15" s="94"/>
      <c r="D15" s="64" t="s">
        <v>618</v>
      </c>
      <c r="E15" s="34"/>
      <c r="F15" s="36"/>
      <c r="G15" s="36"/>
      <c r="H15" s="36"/>
      <c r="I15" s="36"/>
      <c r="J15" s="529">
        <f>'6A'!K18</f>
        <v>0</v>
      </c>
      <c r="K15" s="530"/>
      <c r="L15" s="70"/>
      <c r="M15" s="95"/>
    </row>
    <row r="16" spans="2:13">
      <c r="B16" s="93"/>
      <c r="C16" s="94"/>
      <c r="D16" s="64" t="s">
        <v>619</v>
      </c>
      <c r="E16" s="34"/>
      <c r="F16" s="36"/>
      <c r="G16" s="36"/>
      <c r="H16" s="36"/>
      <c r="I16" s="36"/>
      <c r="J16" s="529">
        <f>'6A'!K19</f>
        <v>0</v>
      </c>
      <c r="K16" s="530"/>
      <c r="L16" s="70"/>
      <c r="M16" s="95"/>
    </row>
    <row r="17" spans="2:13">
      <c r="B17" s="93"/>
      <c r="C17" s="94"/>
      <c r="D17" s="59" t="s">
        <v>620</v>
      </c>
      <c r="E17" s="34"/>
      <c r="F17" s="36"/>
      <c r="G17" s="36"/>
      <c r="H17" s="36"/>
      <c r="I17" s="36"/>
      <c r="J17" s="529">
        <f>'6A'!K20</f>
        <v>0</v>
      </c>
      <c r="K17" s="530"/>
      <c r="L17" s="70"/>
      <c r="M17" s="95"/>
    </row>
    <row r="18" spans="2:13">
      <c r="B18" s="93"/>
      <c r="C18" s="94"/>
      <c r="D18" s="39" t="s">
        <v>621</v>
      </c>
      <c r="E18" s="1624">
        <f>(IF(AND(J18&lt;&gt;0,'6A'!E21=""),Messages!B38,'6A'!E21))</f>
        <v>0</v>
      </c>
      <c r="F18" s="1846"/>
      <c r="G18" s="1625"/>
      <c r="H18" s="54"/>
      <c r="I18" s="308"/>
      <c r="J18" s="531">
        <f>'6A'!K21</f>
        <v>0</v>
      </c>
      <c r="K18" s="532"/>
      <c r="L18" s="79"/>
      <c r="M18" s="95"/>
    </row>
    <row r="19" spans="2:13" ht="15" thickBot="1">
      <c r="B19" s="93"/>
      <c r="C19" s="35"/>
      <c r="D19" s="34"/>
      <c r="E19" s="34"/>
      <c r="F19" s="94"/>
      <c r="G19" s="38" t="s">
        <v>622</v>
      </c>
      <c r="H19" s="63"/>
      <c r="I19" s="63"/>
      <c r="J19" s="1847">
        <f>SUM(J13:J18)</f>
        <v>0</v>
      </c>
      <c r="K19" s="66">
        <f>SUM(K14:K18)</f>
        <v>0</v>
      </c>
      <c r="L19" s="1848">
        <v>0</v>
      </c>
      <c r="M19" s="95"/>
    </row>
    <row r="20" spans="2:13" ht="3.75" customHeight="1">
      <c r="B20" s="93"/>
      <c r="C20" s="37"/>
      <c r="D20" s="38"/>
      <c r="E20" s="38"/>
      <c r="F20" s="34"/>
      <c r="G20" s="34"/>
      <c r="H20" s="34"/>
      <c r="I20" s="34"/>
      <c r="J20" s="56"/>
      <c r="K20" s="56"/>
      <c r="L20" s="56"/>
      <c r="M20" s="95"/>
    </row>
    <row r="21" spans="2:13" ht="15" thickBot="1">
      <c r="B21" s="93"/>
      <c r="C21" s="1822" t="s">
        <v>623</v>
      </c>
      <c r="D21" s="1849"/>
      <c r="E21" s="1849"/>
      <c r="F21" s="1850"/>
      <c r="G21" s="1850"/>
      <c r="H21" s="1850"/>
      <c r="I21" s="1487"/>
      <c r="J21" s="57"/>
      <c r="K21" s="56"/>
      <c r="L21" s="56"/>
      <c r="M21" s="95"/>
    </row>
    <row r="22" spans="2:13" ht="15" thickBot="1">
      <c r="B22" s="93"/>
      <c r="C22" s="94"/>
      <c r="D22" s="64" t="s">
        <v>624</v>
      </c>
      <c r="E22" s="34"/>
      <c r="F22" s="36"/>
      <c r="G22" s="36"/>
      <c r="H22" s="36"/>
      <c r="I22" s="36"/>
      <c r="J22" s="533">
        <f>'6A'!K25</f>
        <v>0</v>
      </c>
      <c r="K22" s="1851"/>
      <c r="L22" s="534"/>
      <c r="M22" s="95"/>
    </row>
    <row r="23" spans="2:13" ht="15" thickBot="1">
      <c r="B23" s="93"/>
      <c r="C23" s="94"/>
      <c r="D23" s="64" t="s">
        <v>625</v>
      </c>
      <c r="E23" s="34"/>
      <c r="F23" s="39"/>
      <c r="G23" s="39"/>
      <c r="H23" s="39"/>
      <c r="I23" s="39"/>
      <c r="J23" s="529">
        <f>'6A'!K26</f>
        <v>0</v>
      </c>
      <c r="K23" s="1851"/>
      <c r="L23" s="535"/>
      <c r="M23" s="95"/>
    </row>
    <row r="24" spans="2:13" ht="15" thickBot="1">
      <c r="B24" s="93"/>
      <c r="C24" s="94"/>
      <c r="D24" s="64" t="s">
        <v>626</v>
      </c>
      <c r="E24" s="34"/>
      <c r="F24" s="39"/>
      <c r="G24" s="39"/>
      <c r="H24" s="39"/>
      <c r="I24" s="39"/>
      <c r="J24" s="529">
        <f>'6A'!K27</f>
        <v>0</v>
      </c>
      <c r="K24" s="1851"/>
      <c r="L24" s="535"/>
      <c r="M24" s="95"/>
    </row>
    <row r="25" spans="2:13" ht="15" thickBot="1">
      <c r="B25" s="93"/>
      <c r="C25" s="94"/>
      <c r="D25" s="64" t="s">
        <v>627</v>
      </c>
      <c r="E25" s="34"/>
      <c r="F25" s="39"/>
      <c r="G25" s="39"/>
      <c r="H25" s="39"/>
      <c r="I25" s="39"/>
      <c r="J25" s="529">
        <f>'6A'!K28</f>
        <v>0</v>
      </c>
      <c r="K25" s="1851"/>
      <c r="L25" s="535"/>
      <c r="M25" s="95"/>
    </row>
    <row r="26" spans="2:13" ht="15" thickBot="1">
      <c r="B26" s="93"/>
      <c r="C26" s="94"/>
      <c r="D26" s="64" t="s">
        <v>628</v>
      </c>
      <c r="E26" s="34"/>
      <c r="F26" s="39"/>
      <c r="G26" s="39"/>
      <c r="H26" s="39"/>
      <c r="I26" s="39"/>
      <c r="J26" s="529">
        <f>'6A'!K29</f>
        <v>0</v>
      </c>
      <c r="K26" s="1851"/>
      <c r="L26" s="535"/>
      <c r="M26" s="95"/>
    </row>
    <row r="27" spans="2:13" ht="15" thickBot="1">
      <c r="B27" s="93"/>
      <c r="C27" s="94"/>
      <c r="D27" s="64" t="s">
        <v>700</v>
      </c>
      <c r="E27" s="34"/>
      <c r="F27" s="39"/>
      <c r="G27" s="39"/>
      <c r="H27" s="39"/>
      <c r="I27" s="39"/>
      <c r="J27" s="529">
        <f>'6A'!K30</f>
        <v>0</v>
      </c>
      <c r="K27" s="1851"/>
      <c r="L27" s="535"/>
      <c r="M27" s="95"/>
    </row>
    <row r="28" spans="2:13" ht="15" thickBot="1">
      <c r="B28" s="93"/>
      <c r="C28" s="94"/>
      <c r="D28" s="64" t="s">
        <v>630</v>
      </c>
      <c r="E28" s="34"/>
      <c r="F28" s="39"/>
      <c r="G28" s="39"/>
      <c r="H28" s="39"/>
      <c r="I28" s="39"/>
      <c r="J28" s="529">
        <f>'6A'!K31</f>
        <v>0</v>
      </c>
      <c r="K28" s="1851"/>
      <c r="L28" s="535"/>
      <c r="M28" s="95"/>
    </row>
    <row r="29" spans="2:13" ht="15" thickBot="1">
      <c r="B29" s="93"/>
      <c r="C29" s="94"/>
      <c r="D29" s="64" t="s">
        <v>631</v>
      </c>
      <c r="E29" s="34"/>
      <c r="F29" s="39"/>
      <c r="G29" s="39"/>
      <c r="H29" s="39"/>
      <c r="I29" s="39"/>
      <c r="J29" s="542">
        <f>'6A'!K32</f>
        <v>0</v>
      </c>
      <c r="K29" s="1851"/>
      <c r="L29" s="535"/>
      <c r="M29" s="95"/>
    </row>
    <row r="30" spans="2:13">
      <c r="B30" s="93"/>
      <c r="C30" s="94"/>
      <c r="D30" s="64" t="s">
        <v>632</v>
      </c>
      <c r="E30" s="34"/>
      <c r="F30" s="39"/>
      <c r="G30" s="39"/>
      <c r="H30" s="39"/>
      <c r="I30" s="39"/>
      <c r="J30" s="542">
        <f>'6A'!K33</f>
        <v>0</v>
      </c>
      <c r="K30" s="1851"/>
      <c r="L30" s="537"/>
      <c r="M30" s="95"/>
    </row>
    <row r="31" spans="2:13">
      <c r="B31" s="93"/>
      <c r="C31" s="94"/>
      <c r="D31" s="64" t="s">
        <v>633</v>
      </c>
      <c r="E31" s="34"/>
      <c r="F31" s="40"/>
      <c r="G31" s="40"/>
      <c r="H31" s="40"/>
      <c r="I31" s="40"/>
      <c r="J31" s="542">
        <f>'6A'!K34</f>
        <v>0</v>
      </c>
      <c r="K31" s="89"/>
      <c r="L31" s="71"/>
      <c r="M31" s="95"/>
    </row>
    <row r="32" spans="2:13">
      <c r="B32" s="93"/>
      <c r="C32" s="94"/>
      <c r="D32" s="64" t="s">
        <v>708</v>
      </c>
      <c r="E32" s="34"/>
      <c r="F32" s="40"/>
      <c r="G32" s="40"/>
      <c r="H32" s="40"/>
      <c r="I32" s="40"/>
      <c r="J32" s="542">
        <f>'6A'!K35</f>
        <v>0</v>
      </c>
      <c r="K32" s="528"/>
      <c r="L32" s="538"/>
      <c r="M32" s="95"/>
    </row>
    <row r="33" spans="2:13">
      <c r="B33" s="93"/>
      <c r="C33" s="94"/>
      <c r="D33" s="64" t="s">
        <v>709</v>
      </c>
      <c r="E33" s="34"/>
      <c r="F33" s="40"/>
      <c r="G33" s="40"/>
      <c r="H33" s="40"/>
      <c r="I33" s="40"/>
      <c r="J33" s="542">
        <f>'6A'!K36</f>
        <v>0</v>
      </c>
      <c r="K33" s="528"/>
      <c r="L33" s="535"/>
      <c r="M33" s="95"/>
    </row>
    <row r="34" spans="2:13">
      <c r="B34" s="93"/>
      <c r="C34" s="94"/>
      <c r="D34" s="64" t="s">
        <v>636</v>
      </c>
      <c r="E34" s="40"/>
      <c r="F34" s="41"/>
      <c r="G34" s="41"/>
      <c r="H34" s="41"/>
      <c r="I34" s="41"/>
      <c r="J34" s="542">
        <f>'6A'!K37</f>
        <v>0</v>
      </c>
      <c r="K34" s="528"/>
      <c r="L34" s="535"/>
      <c r="M34" s="95"/>
    </row>
    <row r="35" spans="2:13">
      <c r="B35" s="93"/>
      <c r="C35" s="94"/>
      <c r="D35" s="64" t="s">
        <v>637</v>
      </c>
      <c r="E35" s="34"/>
      <c r="F35" s="39"/>
      <c r="G35" s="39"/>
      <c r="H35" s="39"/>
      <c r="I35" s="39"/>
      <c r="J35" s="529">
        <f>'6A'!K38</f>
        <v>0</v>
      </c>
      <c r="K35" s="528"/>
      <c r="L35" s="535"/>
      <c r="M35" s="95"/>
    </row>
    <row r="36" spans="2:13">
      <c r="B36" s="93"/>
      <c r="C36" s="94"/>
      <c r="D36" s="64" t="s">
        <v>638</v>
      </c>
      <c r="E36" s="34"/>
      <c r="F36" s="40"/>
      <c r="G36" s="40"/>
      <c r="H36" s="40"/>
      <c r="I36" s="40"/>
      <c r="J36" s="529">
        <f>'6A'!K39</f>
        <v>0</v>
      </c>
      <c r="K36" s="528"/>
      <c r="L36" s="535"/>
      <c r="M36" s="95"/>
    </row>
    <row r="37" spans="2:13">
      <c r="B37" s="93"/>
      <c r="C37" s="94"/>
      <c r="D37" s="39" t="s">
        <v>621</v>
      </c>
      <c r="E37" s="1624">
        <f>(IF(AND(J37&lt;&gt;0,'6A'!E40=""),Messages!B38,'6A'!E40))</f>
        <v>0</v>
      </c>
      <c r="F37" s="1846"/>
      <c r="G37" s="1625"/>
      <c r="H37" s="1479"/>
      <c r="I37" s="308"/>
      <c r="J37" s="531">
        <f>'6A'!K40</f>
        <v>0</v>
      </c>
      <c r="K37" s="528"/>
      <c r="L37" s="540"/>
      <c r="M37" s="95"/>
    </row>
    <row r="38" spans="2:13" ht="15" thickBot="1">
      <c r="B38" s="93"/>
      <c r="C38" s="35"/>
      <c r="D38" s="34"/>
      <c r="E38" s="34"/>
      <c r="F38" s="94"/>
      <c r="G38" s="38" t="s">
        <v>622</v>
      </c>
      <c r="H38" s="63"/>
      <c r="I38" s="63"/>
      <c r="J38" s="1847">
        <f>SUM(J22:J37)</f>
        <v>0</v>
      </c>
      <c r="K38" s="66">
        <f>(SUM(K22:K30))+(SUM(K32:K37))</f>
        <v>0</v>
      </c>
      <c r="L38" s="1852">
        <f>(SUM(L22:L30))+(SUM(L32:L37))</f>
        <v>0</v>
      </c>
      <c r="M38" s="95"/>
    </row>
    <row r="39" spans="2:13" ht="3.75" customHeight="1">
      <c r="B39" s="93"/>
      <c r="C39" s="37"/>
      <c r="D39" s="38"/>
      <c r="E39" s="38"/>
      <c r="F39" s="34"/>
      <c r="G39" s="34"/>
      <c r="H39" s="34"/>
      <c r="I39" s="34"/>
      <c r="J39" s="56"/>
      <c r="K39" s="56"/>
      <c r="L39" s="56"/>
      <c r="M39" s="95"/>
    </row>
    <row r="40" spans="2:13" ht="15" thickBot="1">
      <c r="B40" s="93"/>
      <c r="C40" s="1853" t="s">
        <v>639</v>
      </c>
      <c r="D40" s="1853"/>
      <c r="E40" s="1853"/>
      <c r="F40" s="1853"/>
      <c r="G40" s="1853"/>
      <c r="H40" s="1853"/>
      <c r="I40" s="1487"/>
      <c r="J40" s="56"/>
      <c r="K40" s="58"/>
      <c r="L40" s="58"/>
      <c r="M40" s="95"/>
    </row>
    <row r="41" spans="2:13">
      <c r="B41" s="93"/>
      <c r="C41" s="94"/>
      <c r="D41" s="64" t="s">
        <v>640</v>
      </c>
      <c r="E41" s="34"/>
      <c r="F41" s="36"/>
      <c r="G41" s="36"/>
      <c r="H41" s="36"/>
      <c r="I41" s="36"/>
      <c r="J41" s="544">
        <f>'6A'!K44</f>
        <v>0</v>
      </c>
      <c r="K41" s="72"/>
      <c r="L41" s="73"/>
      <c r="M41" s="95"/>
    </row>
    <row r="42" spans="2:13">
      <c r="B42" s="93"/>
      <c r="C42" s="94"/>
      <c r="D42" s="64" t="s">
        <v>641</v>
      </c>
      <c r="E42" s="34"/>
      <c r="F42" s="36"/>
      <c r="G42" s="36"/>
      <c r="H42" s="36"/>
      <c r="I42" s="36"/>
      <c r="J42" s="542">
        <f>'6A'!K45</f>
        <v>0</v>
      </c>
      <c r="K42" s="528"/>
      <c r="L42" s="538"/>
      <c r="M42" s="95"/>
    </row>
    <row r="43" spans="2:13">
      <c r="B43" s="93"/>
      <c r="C43" s="94"/>
      <c r="D43" s="64" t="s">
        <v>642</v>
      </c>
      <c r="E43" s="34"/>
      <c r="F43" s="36"/>
      <c r="G43" s="36"/>
      <c r="H43" s="36"/>
      <c r="I43" s="36"/>
      <c r="J43" s="529">
        <f>'6A'!K46</f>
        <v>0</v>
      </c>
      <c r="K43" s="530"/>
      <c r="L43" s="535"/>
      <c r="M43" s="95"/>
    </row>
    <row r="44" spans="2:13">
      <c r="B44" s="93"/>
      <c r="C44" s="94"/>
      <c r="D44" s="64" t="s">
        <v>643</v>
      </c>
      <c r="E44" s="34"/>
      <c r="F44" s="36"/>
      <c r="G44" s="36"/>
      <c r="H44" s="36"/>
      <c r="I44" s="36"/>
      <c r="J44" s="529">
        <f>'6A'!K47</f>
        <v>0</v>
      </c>
      <c r="K44" s="530"/>
      <c r="L44" s="535"/>
      <c r="M44" s="95"/>
    </row>
    <row r="45" spans="2:13">
      <c r="B45" s="93"/>
      <c r="C45" s="94"/>
      <c r="D45" s="59" t="s">
        <v>644</v>
      </c>
      <c r="E45" s="42"/>
      <c r="F45" s="36"/>
      <c r="G45" s="36"/>
      <c r="H45" s="36"/>
      <c r="I45" s="36"/>
      <c r="J45" s="529">
        <f>'6A'!K48</f>
        <v>0</v>
      </c>
      <c r="K45" s="530"/>
      <c r="L45" s="535"/>
      <c r="M45" s="95"/>
    </row>
    <row r="46" spans="2:13">
      <c r="B46" s="93"/>
      <c r="C46" s="94"/>
      <c r="D46" s="64" t="s">
        <v>645</v>
      </c>
      <c r="E46" s="43"/>
      <c r="F46" s="36"/>
      <c r="G46" s="36"/>
      <c r="H46" s="36"/>
      <c r="I46" s="36"/>
      <c r="J46" s="529">
        <f>'6A'!K49</f>
        <v>0</v>
      </c>
      <c r="K46" s="530"/>
      <c r="L46" s="535"/>
      <c r="M46" s="95"/>
    </row>
    <row r="47" spans="2:13">
      <c r="B47" s="93"/>
      <c r="C47" s="94"/>
      <c r="D47" s="64" t="s">
        <v>646</v>
      </c>
      <c r="E47" s="44"/>
      <c r="F47" s="36"/>
      <c r="G47" s="36"/>
      <c r="H47" s="36"/>
      <c r="I47" s="36"/>
      <c r="J47" s="529">
        <f>'6A'!K50</f>
        <v>0</v>
      </c>
      <c r="K47" s="530"/>
      <c r="L47" s="535"/>
      <c r="M47" s="95"/>
    </row>
    <row r="48" spans="2:13">
      <c r="B48" s="93"/>
      <c r="C48" s="94"/>
      <c r="D48" s="64" t="s">
        <v>647</v>
      </c>
      <c r="E48" s="34"/>
      <c r="F48" s="39"/>
      <c r="G48" s="39"/>
      <c r="H48" s="39"/>
      <c r="I48" s="39"/>
      <c r="J48" s="529">
        <f>'6A'!K51</f>
        <v>0</v>
      </c>
      <c r="K48" s="530"/>
      <c r="L48" s="535"/>
      <c r="M48" s="95"/>
    </row>
    <row r="49" spans="2:13">
      <c r="B49" s="93"/>
      <c r="C49" s="94"/>
      <c r="D49" s="59" t="s">
        <v>648</v>
      </c>
      <c r="E49" s="34"/>
      <c r="F49" s="36"/>
      <c r="G49" s="36"/>
      <c r="H49" s="36"/>
      <c r="I49" s="36"/>
      <c r="J49" s="529">
        <f>'6A'!K52</f>
        <v>0</v>
      </c>
      <c r="K49" s="530"/>
      <c r="L49" s="535"/>
      <c r="M49" s="95"/>
    </row>
    <row r="50" spans="2:13">
      <c r="B50" s="93"/>
      <c r="C50" s="94"/>
      <c r="D50" s="59" t="s">
        <v>710</v>
      </c>
      <c r="E50" s="34"/>
      <c r="F50" s="36"/>
      <c r="G50" s="36"/>
      <c r="H50" s="36"/>
      <c r="I50" s="36"/>
      <c r="J50" s="529">
        <f>'6A'!K53</f>
        <v>0</v>
      </c>
      <c r="K50" s="530"/>
      <c r="L50" s="535"/>
      <c r="M50" s="95"/>
    </row>
    <row r="51" spans="2:13">
      <c r="B51" s="93"/>
      <c r="C51" s="94"/>
      <c r="D51" s="59" t="s">
        <v>650</v>
      </c>
      <c r="E51" s="39"/>
      <c r="F51" s="94"/>
      <c r="G51" s="309"/>
      <c r="H51" s="309"/>
      <c r="I51" s="309"/>
      <c r="J51" s="529">
        <f>'6A'!K54</f>
        <v>0</v>
      </c>
      <c r="K51" s="530"/>
      <c r="L51" s="541"/>
      <c r="M51" s="95"/>
    </row>
    <row r="52" spans="2:13">
      <c r="B52" s="93"/>
      <c r="C52" s="94"/>
      <c r="D52" s="59" t="s">
        <v>651</v>
      </c>
      <c r="E52" s="39"/>
      <c r="F52" s="94"/>
      <c r="G52" s="309"/>
      <c r="H52" s="309"/>
      <c r="I52" s="309"/>
      <c r="J52" s="529">
        <f>'6A'!K55</f>
        <v>0</v>
      </c>
      <c r="K52" s="530"/>
      <c r="L52" s="541"/>
      <c r="M52" s="95"/>
    </row>
    <row r="53" spans="2:13">
      <c r="B53" s="93"/>
      <c r="C53" s="94"/>
      <c r="D53" s="39" t="s">
        <v>621</v>
      </c>
      <c r="E53" s="1624">
        <f>(IF(AND(J53&lt;&gt;0,'6A'!E56=""),Messages!B38,'6A'!E56))</f>
        <v>0</v>
      </c>
      <c r="F53" s="1846"/>
      <c r="G53" s="1625"/>
      <c r="H53" s="1479"/>
      <c r="I53" s="308"/>
      <c r="J53" s="531">
        <f>'6A'!K56</f>
        <v>0</v>
      </c>
      <c r="K53" s="539"/>
      <c r="L53" s="540"/>
      <c r="M53" s="95"/>
    </row>
    <row r="54" spans="2:13" ht="15" thickBot="1">
      <c r="B54" s="93"/>
      <c r="C54" s="35"/>
      <c r="D54" s="34"/>
      <c r="E54" s="34"/>
      <c r="F54" s="94"/>
      <c r="G54" s="38" t="s">
        <v>622</v>
      </c>
      <c r="H54" s="63"/>
      <c r="I54" s="63"/>
      <c r="J54" s="1847">
        <f>SUM(J41:J53)</f>
        <v>0</v>
      </c>
      <c r="K54" s="66">
        <f>SUM(K42:K53)</f>
        <v>0</v>
      </c>
      <c r="L54" s="1852">
        <f>SUM(L42:L53)</f>
        <v>0</v>
      </c>
      <c r="M54" s="95"/>
    </row>
    <row r="55" spans="2:13" ht="9" customHeight="1" thickBot="1">
      <c r="B55" s="275"/>
      <c r="C55" s="84"/>
      <c r="D55" s="84"/>
      <c r="E55" s="84"/>
      <c r="F55" s="85"/>
      <c r="G55" s="85"/>
      <c r="H55" s="85"/>
      <c r="I55" s="85"/>
      <c r="J55" s="86"/>
      <c r="K55" s="87"/>
      <c r="L55" s="87"/>
      <c r="M55" s="277"/>
    </row>
    <row r="56" spans="2:13" ht="15" thickBot="1">
      <c r="B56" s="93"/>
      <c r="C56" s="1822" t="s">
        <v>652</v>
      </c>
      <c r="D56" s="1849"/>
      <c r="E56" s="1849"/>
      <c r="F56" s="1850"/>
      <c r="G56" s="1850"/>
      <c r="H56" s="1850"/>
      <c r="I56" s="1850"/>
      <c r="J56" s="1854"/>
      <c r="K56" s="56"/>
      <c r="L56" s="56"/>
      <c r="M56" s="95"/>
    </row>
    <row r="57" spans="2:13">
      <c r="B57" s="93"/>
      <c r="C57" s="94"/>
      <c r="D57" s="821" t="s">
        <v>653</v>
      </c>
      <c r="E57" s="38"/>
      <c r="F57" s="34"/>
      <c r="G57" s="34"/>
      <c r="H57" s="34"/>
      <c r="I57" s="34"/>
      <c r="J57" s="544">
        <f>'6A'!K60</f>
        <v>0</v>
      </c>
      <c r="K57" s="74"/>
      <c r="L57" s="1855"/>
      <c r="M57" s="95"/>
    </row>
    <row r="58" spans="2:13">
      <c r="B58" s="93"/>
      <c r="C58" s="94"/>
      <c r="D58" s="821" t="s">
        <v>654</v>
      </c>
      <c r="E58" s="38"/>
      <c r="F58" s="34"/>
      <c r="G58" s="34"/>
      <c r="H58" s="34"/>
      <c r="I58" s="34"/>
      <c r="J58" s="529">
        <f>'6A'!K61</f>
        <v>0</v>
      </c>
      <c r="K58" s="75"/>
      <c r="L58" s="76"/>
      <c r="M58" s="95"/>
    </row>
    <row r="59" spans="2:13">
      <c r="B59" s="93"/>
      <c r="C59" s="94"/>
      <c r="D59" s="39" t="s">
        <v>621</v>
      </c>
      <c r="E59" s="1624">
        <f>(IF(AND(J59&lt;&gt;0,'6A'!E62=""),Messages!B38,'6A'!E62))</f>
        <v>0</v>
      </c>
      <c r="F59" s="1846"/>
      <c r="G59" s="1625"/>
      <c r="H59" s="34"/>
      <c r="I59" s="34"/>
      <c r="J59" s="531">
        <f>'6A'!K62</f>
        <v>0</v>
      </c>
      <c r="K59" s="80"/>
      <c r="L59" s="81"/>
      <c r="M59" s="95"/>
    </row>
    <row r="60" spans="2:13" ht="15" thickBot="1">
      <c r="B60" s="93"/>
      <c r="C60" s="94"/>
      <c r="D60" s="38"/>
      <c r="E60" s="94"/>
      <c r="F60" s="34"/>
      <c r="G60" s="38" t="s">
        <v>622</v>
      </c>
      <c r="H60" s="34"/>
      <c r="I60" s="34"/>
      <c r="J60" s="1847">
        <f>SUM(J57:J59)</f>
        <v>0</v>
      </c>
      <c r="K60" s="66">
        <v>0</v>
      </c>
      <c r="L60" s="1852">
        <v>0</v>
      </c>
      <c r="M60" s="95"/>
    </row>
    <row r="61" spans="2:13" ht="3.75" customHeight="1">
      <c r="B61" s="93"/>
      <c r="C61" s="94"/>
      <c r="D61" s="38"/>
      <c r="E61" s="94"/>
      <c r="F61" s="34"/>
      <c r="G61" s="34"/>
      <c r="H61" s="34"/>
      <c r="I61" s="34"/>
      <c r="J61" s="56"/>
      <c r="K61" s="56"/>
      <c r="L61" s="56"/>
      <c r="M61" s="95"/>
    </row>
    <row r="62" spans="2:13" ht="15" thickBot="1">
      <c r="B62" s="93"/>
      <c r="C62" s="1822" t="s">
        <v>655</v>
      </c>
      <c r="D62" s="1849"/>
      <c r="E62" s="1849"/>
      <c r="F62" s="1850"/>
      <c r="G62" s="1850"/>
      <c r="H62" s="1850"/>
      <c r="I62" s="1487"/>
      <c r="J62" s="56"/>
      <c r="K62" s="56"/>
      <c r="L62" s="56"/>
      <c r="M62" s="95"/>
    </row>
    <row r="63" spans="2:13">
      <c r="B63" s="93"/>
      <c r="C63" s="94"/>
      <c r="D63" s="64" t="s">
        <v>656</v>
      </c>
      <c r="E63" s="38"/>
      <c r="F63" s="34"/>
      <c r="G63" s="34"/>
      <c r="H63" s="34"/>
      <c r="I63" s="34"/>
      <c r="J63" s="533">
        <f>'6A'!K66</f>
        <v>0</v>
      </c>
      <c r="K63" s="1851"/>
      <c r="L63" s="1856"/>
      <c r="M63" s="95"/>
    </row>
    <row r="64" spans="2:13">
      <c r="B64" s="93"/>
      <c r="C64" s="94"/>
      <c r="D64" s="64" t="s">
        <v>657</v>
      </c>
      <c r="E64" s="38"/>
      <c r="F64" s="34"/>
      <c r="G64" s="34"/>
      <c r="H64" s="34"/>
      <c r="I64" s="34"/>
      <c r="J64" s="529">
        <f>'6A'!K67</f>
        <v>0</v>
      </c>
      <c r="K64" s="530"/>
      <c r="L64" s="535"/>
      <c r="M64" s="95"/>
    </row>
    <row r="65" spans="2:13">
      <c r="B65" s="93"/>
      <c r="C65" s="94"/>
      <c r="D65" s="64" t="s">
        <v>658</v>
      </c>
      <c r="E65" s="38"/>
      <c r="F65" s="34"/>
      <c r="G65" s="34"/>
      <c r="H65" s="34"/>
      <c r="I65" s="34"/>
      <c r="J65" s="529">
        <f>'6A'!K68</f>
        <v>0</v>
      </c>
      <c r="K65" s="530"/>
      <c r="L65" s="535"/>
      <c r="M65" s="95"/>
    </row>
    <row r="66" spans="2:13">
      <c r="B66" s="93"/>
      <c r="C66" s="94"/>
      <c r="D66" s="64" t="s">
        <v>659</v>
      </c>
      <c r="E66" s="38"/>
      <c r="F66" s="34"/>
      <c r="G66" s="34"/>
      <c r="H66" s="34"/>
      <c r="I66" s="34"/>
      <c r="J66" s="542">
        <f>'6A'!K69</f>
        <v>0</v>
      </c>
      <c r="K66" s="536"/>
      <c r="L66" s="537"/>
      <c r="M66" s="95"/>
    </row>
    <row r="67" spans="2:13">
      <c r="B67" s="93"/>
      <c r="C67" s="94"/>
      <c r="D67" s="64" t="s">
        <v>660</v>
      </c>
      <c r="E67" s="38"/>
      <c r="F67" s="34"/>
      <c r="G67" s="34"/>
      <c r="H67" s="34"/>
      <c r="I67" s="34"/>
      <c r="J67" s="529">
        <f>'6A'!K70</f>
        <v>0</v>
      </c>
      <c r="K67" s="82"/>
      <c r="L67" s="83"/>
      <c r="M67" s="95"/>
    </row>
    <row r="68" spans="2:13">
      <c r="B68" s="93"/>
      <c r="C68" s="94"/>
      <c r="D68" s="39" t="s">
        <v>621</v>
      </c>
      <c r="E68" s="1624">
        <f>(IF(AND(J68&lt;&gt;0,'6A'!E71=""),Messages!B38,'6A'!E71))</f>
        <v>0</v>
      </c>
      <c r="F68" s="1846"/>
      <c r="G68" s="1625"/>
      <c r="H68" s="34"/>
      <c r="I68" s="34"/>
      <c r="J68" s="531">
        <f>'6A'!K71</f>
        <v>0</v>
      </c>
      <c r="K68" s="82"/>
      <c r="L68" s="83"/>
      <c r="M68" s="95"/>
    </row>
    <row r="69" spans="2:13" ht="15" thickBot="1">
      <c r="B69" s="93"/>
      <c r="C69" s="35"/>
      <c r="D69" s="34"/>
      <c r="E69" s="34"/>
      <c r="F69" s="94"/>
      <c r="G69" s="38" t="s">
        <v>622</v>
      </c>
      <c r="H69" s="63"/>
      <c r="I69" s="63"/>
      <c r="J69" s="1847">
        <f>SUM(J63:J68)</f>
        <v>0</v>
      </c>
      <c r="K69" s="66">
        <f>SUM(K63:K66)</f>
        <v>0</v>
      </c>
      <c r="L69" s="1852">
        <f>SUM(L63:L66)</f>
        <v>0</v>
      </c>
      <c r="M69" s="95"/>
    </row>
    <row r="70" spans="2:13" ht="3.75" customHeight="1">
      <c r="B70" s="93"/>
      <c r="C70" s="37"/>
      <c r="D70" s="38"/>
      <c r="E70" s="38"/>
      <c r="F70" s="34"/>
      <c r="G70" s="34"/>
      <c r="H70" s="34"/>
      <c r="I70" s="34"/>
      <c r="J70" s="56"/>
      <c r="K70" s="56"/>
      <c r="L70" s="56"/>
      <c r="M70" s="95"/>
    </row>
    <row r="71" spans="2:13" ht="15" thickBot="1">
      <c r="B71" s="93"/>
      <c r="C71" s="1822" t="s">
        <v>661</v>
      </c>
      <c r="D71" s="1849"/>
      <c r="E71" s="1849"/>
      <c r="F71" s="1850"/>
      <c r="G71" s="1850"/>
      <c r="H71" s="1850"/>
      <c r="I71" s="1487"/>
      <c r="J71" s="56"/>
      <c r="K71" s="56"/>
      <c r="L71" s="56"/>
      <c r="M71" s="95"/>
    </row>
    <row r="72" spans="2:13">
      <c r="B72" s="93"/>
      <c r="C72" s="94"/>
      <c r="D72" s="64" t="s">
        <v>662</v>
      </c>
      <c r="E72" s="38"/>
      <c r="F72" s="34"/>
      <c r="G72" s="34"/>
      <c r="H72" s="34"/>
      <c r="I72" s="34"/>
      <c r="J72" s="544">
        <f>'6A'!K75</f>
        <v>0</v>
      </c>
      <c r="K72" s="74"/>
      <c r="L72" s="1855"/>
      <c r="M72" s="95"/>
    </row>
    <row r="73" spans="2:13">
      <c r="B73" s="93"/>
      <c r="C73" s="94"/>
      <c r="D73" s="64" t="s">
        <v>663</v>
      </c>
      <c r="E73" s="38"/>
      <c r="F73" s="34"/>
      <c r="G73" s="34"/>
      <c r="H73" s="34"/>
      <c r="I73" s="34"/>
      <c r="J73" s="542">
        <f>'6A'!K76</f>
        <v>0</v>
      </c>
      <c r="K73" s="75"/>
      <c r="L73" s="76"/>
      <c r="M73" s="95"/>
    </row>
    <row r="74" spans="2:13">
      <c r="B74" s="93"/>
      <c r="C74" s="94"/>
      <c r="D74" s="64" t="s">
        <v>664</v>
      </c>
      <c r="E74" s="38"/>
      <c r="F74" s="34"/>
      <c r="G74" s="34"/>
      <c r="H74" s="34"/>
      <c r="I74" s="34"/>
      <c r="J74" s="542">
        <f>'6A'!K77</f>
        <v>0</v>
      </c>
      <c r="K74" s="75"/>
      <c r="L74" s="76"/>
      <c r="M74" s="95"/>
    </row>
    <row r="75" spans="2:13">
      <c r="B75" s="93"/>
      <c r="C75" s="94"/>
      <c r="D75" s="59" t="s">
        <v>665</v>
      </c>
      <c r="E75" s="34"/>
      <c r="F75" s="34"/>
      <c r="G75" s="34"/>
      <c r="H75" s="34"/>
      <c r="I75" s="34"/>
      <c r="J75" s="542">
        <f>'6A'!K78</f>
        <v>0</v>
      </c>
      <c r="K75" s="75"/>
      <c r="L75" s="76"/>
      <c r="M75" s="95"/>
    </row>
    <row r="76" spans="2:13">
      <c r="B76" s="93"/>
      <c r="C76" s="94"/>
      <c r="D76" s="822" t="s">
        <v>666</v>
      </c>
      <c r="E76" s="34"/>
      <c r="F76" s="34"/>
      <c r="G76" s="34"/>
      <c r="H76" s="34"/>
      <c r="I76" s="34"/>
      <c r="J76" s="542">
        <f>'6A'!K79</f>
        <v>0</v>
      </c>
      <c r="K76" s="75"/>
      <c r="L76" s="76"/>
      <c r="M76" s="95"/>
    </row>
    <row r="77" spans="2:13">
      <c r="B77" s="93"/>
      <c r="C77" s="94"/>
      <c r="D77" s="822" t="s">
        <v>667</v>
      </c>
      <c r="E77" s="34"/>
      <c r="F77" s="34"/>
      <c r="G77" s="34"/>
      <c r="H77" s="34"/>
      <c r="I77" s="34"/>
      <c r="J77" s="542">
        <f>'6A'!K80</f>
        <v>0</v>
      </c>
      <c r="K77" s="75"/>
      <c r="L77" s="76"/>
      <c r="M77" s="95"/>
    </row>
    <row r="78" spans="2:13">
      <c r="B78" s="93"/>
      <c r="C78" s="94"/>
      <c r="D78" s="59" t="s">
        <v>668</v>
      </c>
      <c r="E78" s="38"/>
      <c r="F78" s="34"/>
      <c r="G78" s="34"/>
      <c r="H78" s="34"/>
      <c r="I78" s="34"/>
      <c r="J78" s="529">
        <f>'6A'!K81</f>
        <v>0</v>
      </c>
      <c r="K78" s="75"/>
      <c r="L78" s="76"/>
      <c r="M78" s="95"/>
    </row>
    <row r="79" spans="2:13">
      <c r="B79" s="93"/>
      <c r="C79" s="94"/>
      <c r="D79" s="39" t="s">
        <v>621</v>
      </c>
      <c r="E79" s="1624">
        <f>(IF(AND(J79&lt;&gt;0,'6A'!E82=""),Messages!B38,'6A'!E82))</f>
        <v>0</v>
      </c>
      <c r="F79" s="1846"/>
      <c r="G79" s="1625"/>
      <c r="H79" s="1479"/>
      <c r="I79" s="308"/>
      <c r="J79" s="531">
        <f>'6A'!K82</f>
        <v>0</v>
      </c>
      <c r="K79" s="80"/>
      <c r="L79" s="81"/>
      <c r="M79" s="95"/>
    </row>
    <row r="80" spans="2:13" ht="15" thickBot="1">
      <c r="B80" s="93"/>
      <c r="C80" s="35"/>
      <c r="D80" s="34"/>
      <c r="E80" s="34"/>
      <c r="F80" s="94"/>
      <c r="G80" s="38" t="s">
        <v>622</v>
      </c>
      <c r="H80" s="63"/>
      <c r="I80" s="63"/>
      <c r="J80" s="1847">
        <f>SUM(J72:J79)</f>
        <v>0</v>
      </c>
      <c r="K80" s="66">
        <v>0</v>
      </c>
      <c r="L80" s="1852">
        <v>0</v>
      </c>
      <c r="M80" s="95"/>
    </row>
    <row r="81" spans="2:13" ht="3.75" customHeight="1">
      <c r="B81" s="93"/>
      <c r="C81" s="37"/>
      <c r="D81" s="38"/>
      <c r="E81" s="38"/>
      <c r="F81" s="34"/>
      <c r="G81" s="34"/>
      <c r="H81" s="34"/>
      <c r="I81" s="34"/>
      <c r="J81" s="56"/>
      <c r="K81" s="56"/>
      <c r="L81" s="56"/>
      <c r="M81" s="95"/>
    </row>
    <row r="82" spans="2:13" ht="15" thickBot="1">
      <c r="B82" s="93"/>
      <c r="C82" s="1822" t="s">
        <v>669</v>
      </c>
      <c r="D82" s="1849"/>
      <c r="E82" s="1849"/>
      <c r="F82" s="1850"/>
      <c r="G82" s="1850"/>
      <c r="H82" s="1850"/>
      <c r="I82" s="1487"/>
      <c r="J82" s="19"/>
      <c r="K82" s="19"/>
      <c r="L82" s="19"/>
      <c r="M82" s="95"/>
    </row>
    <row r="83" spans="2:13">
      <c r="B83" s="93"/>
      <c r="C83" s="94"/>
      <c r="D83" s="822" t="s">
        <v>670</v>
      </c>
      <c r="E83" s="34"/>
      <c r="F83" s="39"/>
      <c r="G83" s="39"/>
      <c r="H83" s="39"/>
      <c r="I83" s="39"/>
      <c r="J83" s="544">
        <f>'6A'!K86</f>
        <v>0</v>
      </c>
      <c r="K83" s="74"/>
      <c r="L83" s="1855"/>
      <c r="M83" s="95"/>
    </row>
    <row r="84" spans="2:13">
      <c r="B84" s="93"/>
      <c r="C84" s="94"/>
      <c r="D84" s="822" t="s">
        <v>671</v>
      </c>
      <c r="E84" s="34"/>
      <c r="F84" s="40"/>
      <c r="G84" s="40"/>
      <c r="H84" s="40"/>
      <c r="I84" s="40"/>
      <c r="J84" s="542">
        <f>'6A'!K87</f>
        <v>0</v>
      </c>
      <c r="K84" s="75"/>
      <c r="L84" s="76"/>
      <c r="M84" s="95"/>
    </row>
    <row r="85" spans="2:13">
      <c r="B85" s="93"/>
      <c r="C85" s="94"/>
      <c r="D85" s="97" t="s">
        <v>621</v>
      </c>
      <c r="E85" s="1624">
        <f>(IF(AND(J85&lt;&gt;0,'6A'!E88=""),Messages!B38,'6A'!E88))</f>
        <v>0</v>
      </c>
      <c r="F85" s="1846"/>
      <c r="G85" s="1625"/>
      <c r="H85" s="1479"/>
      <c r="I85" s="308"/>
      <c r="J85" s="543">
        <f>'6A'!K88</f>
        <v>0</v>
      </c>
      <c r="K85" s="80"/>
      <c r="L85" s="81"/>
      <c r="M85" s="95"/>
    </row>
    <row r="86" spans="2:13" ht="15" thickBot="1">
      <c r="B86" s="93"/>
      <c r="C86" s="35"/>
      <c r="D86" s="34"/>
      <c r="E86" s="34"/>
      <c r="F86" s="94"/>
      <c r="G86" s="38" t="s">
        <v>622</v>
      </c>
      <c r="H86" s="63"/>
      <c r="I86" s="63"/>
      <c r="J86" s="1847">
        <f>SUM(J83:J85)</f>
        <v>0</v>
      </c>
      <c r="K86" s="66">
        <v>0</v>
      </c>
      <c r="L86" s="1852">
        <v>0</v>
      </c>
      <c r="M86" s="95"/>
    </row>
    <row r="87" spans="2:13" ht="3.75" customHeight="1">
      <c r="B87" s="93"/>
      <c r="C87" s="37"/>
      <c r="D87" s="38"/>
      <c r="E87" s="38"/>
      <c r="F87" s="34"/>
      <c r="G87" s="34"/>
      <c r="H87" s="34"/>
      <c r="I87" s="34"/>
      <c r="J87" s="56"/>
      <c r="K87" s="56"/>
      <c r="L87" s="56"/>
      <c r="M87" s="95"/>
    </row>
    <row r="88" spans="2:13" ht="15" thickBot="1">
      <c r="B88" s="93"/>
      <c r="C88" s="1822" t="s">
        <v>672</v>
      </c>
      <c r="D88" s="1849"/>
      <c r="E88" s="1849"/>
      <c r="F88" s="1850"/>
      <c r="G88" s="1850"/>
      <c r="H88" s="1850"/>
      <c r="I88" s="1850"/>
      <c r="J88" s="1829"/>
      <c r="K88" s="19"/>
      <c r="L88" s="19"/>
      <c r="M88" s="95"/>
    </row>
    <row r="89" spans="2:13">
      <c r="B89" s="93"/>
      <c r="C89" s="94"/>
      <c r="D89" s="59" t="s">
        <v>673</v>
      </c>
      <c r="E89" s="34"/>
      <c r="F89" s="39"/>
      <c r="G89" s="39"/>
      <c r="H89" s="39"/>
      <c r="I89" s="39"/>
      <c r="J89" s="533">
        <f>'6A'!K92</f>
        <v>0</v>
      </c>
      <c r="K89" s="1851"/>
      <c r="L89" s="1856"/>
      <c r="M89" s="95"/>
    </row>
    <row r="90" spans="2:13">
      <c r="B90" s="93"/>
      <c r="C90" s="94"/>
      <c r="D90" s="59" t="s">
        <v>674</v>
      </c>
      <c r="E90" s="34"/>
      <c r="F90" s="40"/>
      <c r="G90" s="40"/>
      <c r="H90" s="40"/>
      <c r="I90" s="40"/>
      <c r="J90" s="529">
        <f>'6A'!K93</f>
        <v>0</v>
      </c>
      <c r="K90" s="530"/>
      <c r="L90" s="535"/>
      <c r="M90" s="95"/>
    </row>
    <row r="91" spans="2:13">
      <c r="B91" s="93"/>
      <c r="C91" s="94"/>
      <c r="D91" s="59" t="s">
        <v>243</v>
      </c>
      <c r="E91" s="34"/>
      <c r="F91" s="34"/>
      <c r="G91" s="34"/>
      <c r="H91" s="34"/>
      <c r="I91" s="34"/>
      <c r="J91" s="529">
        <f>'6A'!K94</f>
        <v>0</v>
      </c>
      <c r="K91" s="530"/>
      <c r="L91" s="535"/>
      <c r="M91" s="95"/>
    </row>
    <row r="92" spans="2:13">
      <c r="B92" s="93"/>
      <c r="C92" s="94"/>
      <c r="D92" s="59" t="s">
        <v>676</v>
      </c>
      <c r="E92" s="34"/>
      <c r="F92" s="34"/>
      <c r="G92" s="34"/>
      <c r="H92" s="34"/>
      <c r="I92" s="34"/>
      <c r="J92" s="529">
        <f>'6A'!K95</f>
        <v>0</v>
      </c>
      <c r="K92" s="530"/>
      <c r="L92" s="535"/>
      <c r="M92" s="95"/>
    </row>
    <row r="93" spans="2:13">
      <c r="B93" s="93"/>
      <c r="C93" s="94"/>
      <c r="D93" s="59" t="s">
        <v>677</v>
      </c>
      <c r="E93" s="34"/>
      <c r="F93" s="34"/>
      <c r="G93" s="34"/>
      <c r="H93" s="34"/>
      <c r="I93" s="34"/>
      <c r="J93" s="529">
        <f>'6A'!K96</f>
        <v>0</v>
      </c>
      <c r="K93" s="530"/>
      <c r="L93" s="535"/>
      <c r="M93" s="95"/>
    </row>
    <row r="94" spans="2:13">
      <c r="B94" s="93"/>
      <c r="C94" s="94"/>
      <c r="D94" s="59" t="s">
        <v>678</v>
      </c>
      <c r="E94" s="34"/>
      <c r="F94" s="34"/>
      <c r="G94" s="34"/>
      <c r="H94" s="34"/>
      <c r="I94" s="34"/>
      <c r="J94" s="529">
        <f>'6A'!K97</f>
        <v>0</v>
      </c>
      <c r="K94" s="530"/>
      <c r="L94" s="535"/>
      <c r="M94" s="95"/>
    </row>
    <row r="95" spans="2:13">
      <c r="B95" s="93"/>
      <c r="C95" s="94"/>
      <c r="D95" s="59" t="s">
        <v>679</v>
      </c>
      <c r="E95" s="34"/>
      <c r="F95" s="34"/>
      <c r="G95" s="34"/>
      <c r="H95" s="34"/>
      <c r="I95" s="34"/>
      <c r="J95" s="542">
        <f>'6A'!K98</f>
        <v>0</v>
      </c>
      <c r="K95" s="536"/>
      <c r="L95" s="537"/>
      <c r="M95" s="95"/>
    </row>
    <row r="96" spans="2:13">
      <c r="B96" s="93"/>
      <c r="C96" s="94"/>
      <c r="D96" s="822" t="s">
        <v>680</v>
      </c>
      <c r="E96" s="34"/>
      <c r="F96" s="34"/>
      <c r="G96" s="34"/>
      <c r="H96" s="34"/>
      <c r="I96" s="34"/>
      <c r="J96" s="542">
        <f>'6A'!K99</f>
        <v>0</v>
      </c>
      <c r="K96" s="89"/>
      <c r="L96" s="71"/>
      <c r="M96" s="95"/>
    </row>
    <row r="97" spans="2:13">
      <c r="B97" s="93"/>
      <c r="C97" s="94"/>
      <c r="D97" s="59" t="s">
        <v>681</v>
      </c>
      <c r="E97" s="34"/>
      <c r="F97" s="34"/>
      <c r="G97" s="34"/>
      <c r="H97" s="34"/>
      <c r="I97" s="34"/>
      <c r="J97" s="542">
        <f>'6A'!K100</f>
        <v>0</v>
      </c>
      <c r="K97" s="62"/>
      <c r="L97" s="67"/>
      <c r="M97" s="95"/>
    </row>
    <row r="98" spans="2:13">
      <c r="B98" s="93"/>
      <c r="C98" s="94"/>
      <c r="D98" s="39" t="s">
        <v>682</v>
      </c>
      <c r="E98" s="34"/>
      <c r="F98" s="34"/>
      <c r="G98" s="34"/>
      <c r="H98" s="34"/>
      <c r="I98" s="34"/>
      <c r="J98" s="542">
        <f>'6A'!K101</f>
        <v>0</v>
      </c>
      <c r="K98" s="536"/>
      <c r="L98" s="537"/>
      <c r="M98" s="95"/>
    </row>
    <row r="99" spans="2:13">
      <c r="B99" s="93"/>
      <c r="C99" s="94"/>
      <c r="D99" s="59" t="s">
        <v>683</v>
      </c>
      <c r="E99" s="34"/>
      <c r="F99" s="34"/>
      <c r="G99" s="34"/>
      <c r="H99" s="34"/>
      <c r="I99" s="34"/>
      <c r="J99" s="529">
        <f>'6A'!K102</f>
        <v>0</v>
      </c>
      <c r="K99" s="77"/>
      <c r="L99" s="78"/>
      <c r="M99" s="95"/>
    </row>
    <row r="100" spans="2:13">
      <c r="B100" s="93"/>
      <c r="C100" s="94"/>
      <c r="D100" s="822" t="s">
        <v>711</v>
      </c>
      <c r="E100" s="47"/>
      <c r="F100" s="40"/>
      <c r="G100" s="40"/>
      <c r="H100" s="40"/>
      <c r="I100" s="40"/>
      <c r="J100" s="542">
        <f>'6A'!K103</f>
        <v>0</v>
      </c>
      <c r="K100" s="80"/>
      <c r="L100" s="81"/>
      <c r="M100" s="95"/>
    </row>
    <row r="101" spans="2:13" ht="15" thickBot="1">
      <c r="B101" s="93"/>
      <c r="C101" s="94"/>
      <c r="D101" s="97" t="s">
        <v>621</v>
      </c>
      <c r="E101" s="1624">
        <f>(IF(AND(J101&lt;&gt;0,'6A'!E104=""),Messages!B38,'6A'!E104))</f>
        <v>0</v>
      </c>
      <c r="F101" s="1846"/>
      <c r="G101" s="1625"/>
      <c r="H101" s="40"/>
      <c r="I101" s="40"/>
      <c r="J101" s="543">
        <f>'6A'!K104</f>
        <v>0</v>
      </c>
      <c r="K101" s="1468"/>
      <c r="L101" s="1857"/>
      <c r="M101" s="95"/>
    </row>
    <row r="102" spans="2:13" ht="15" thickBot="1">
      <c r="B102" s="93"/>
      <c r="C102" s="35"/>
      <c r="D102" s="34"/>
      <c r="E102" s="34"/>
      <c r="F102" s="94"/>
      <c r="G102" s="38" t="s">
        <v>622</v>
      </c>
      <c r="H102" s="63"/>
      <c r="I102" s="63"/>
      <c r="J102" s="1847">
        <f>SUM(J89:J101)</f>
        <v>0</v>
      </c>
      <c r="K102" s="66">
        <f>SUM(K89:K95)+K97+K98+K101</f>
        <v>0</v>
      </c>
      <c r="L102" s="1852">
        <f>SUM(L89:L95)+L97+L98+L101</f>
        <v>0</v>
      </c>
      <c r="M102" s="95"/>
    </row>
    <row r="103" spans="2:13" ht="9" customHeight="1" thickBot="1">
      <c r="B103" s="275"/>
      <c r="C103" s="88"/>
      <c r="D103" s="46"/>
      <c r="E103" s="46"/>
      <c r="F103" s="45"/>
      <c r="G103" s="45"/>
      <c r="H103" s="45"/>
      <c r="I103" s="45"/>
      <c r="J103" s="61"/>
      <c r="K103" s="61"/>
      <c r="L103" s="61"/>
      <c r="M103" s="277"/>
    </row>
    <row r="104" spans="2:13" ht="3.75" customHeight="1">
      <c r="B104" s="93"/>
      <c r="C104" s="37"/>
      <c r="D104" s="38"/>
      <c r="E104" s="38"/>
      <c r="F104" s="34"/>
      <c r="G104" s="34"/>
      <c r="H104" s="34"/>
      <c r="I104" s="34"/>
      <c r="J104" s="56"/>
      <c r="K104" s="56"/>
      <c r="L104" s="56"/>
      <c r="M104" s="95"/>
    </row>
    <row r="105" spans="2:13" ht="15" thickBot="1">
      <c r="B105" s="93"/>
      <c r="C105" s="1836" t="s">
        <v>712</v>
      </c>
      <c r="D105" s="1849"/>
      <c r="E105" s="1849"/>
      <c r="F105" s="1850"/>
      <c r="G105" s="1850"/>
      <c r="H105" s="1850"/>
      <c r="I105" s="1850"/>
      <c r="J105" s="1829"/>
      <c r="K105" s="19"/>
      <c r="L105" s="19"/>
      <c r="M105" s="95"/>
    </row>
    <row r="106" spans="2:13" ht="15" thickBot="1">
      <c r="B106" s="93"/>
      <c r="C106" s="94"/>
      <c r="D106" s="1823" t="s">
        <v>686</v>
      </c>
      <c r="E106" s="34"/>
      <c r="F106" s="39"/>
      <c r="G106" s="1622"/>
      <c r="H106" s="1622"/>
      <c r="I106" s="1623"/>
      <c r="J106" s="1460">
        <f>'6A'!K109+'6A'!Y109</f>
        <v>0</v>
      </c>
      <c r="K106" s="1461"/>
      <c r="L106" s="1462"/>
      <c r="M106" s="95"/>
    </row>
    <row r="107" spans="2:13" ht="15" thickBot="1">
      <c r="B107" s="93"/>
      <c r="C107" s="35"/>
      <c r="D107" s="34"/>
      <c r="E107" s="34"/>
      <c r="F107" s="94"/>
      <c r="G107" s="38" t="s">
        <v>622</v>
      </c>
      <c r="H107" s="63"/>
      <c r="I107" s="63"/>
      <c r="J107" s="1847">
        <f>SUM(J106)</f>
        <v>0</v>
      </c>
      <c r="K107" s="66">
        <f>SUM(K106)</f>
        <v>0</v>
      </c>
      <c r="L107" s="1852">
        <f>SUM(L106)</f>
        <v>0</v>
      </c>
      <c r="M107" s="95"/>
    </row>
    <row r="108" spans="2:13" ht="3.75" customHeight="1">
      <c r="B108" s="93"/>
      <c r="C108" s="37"/>
      <c r="D108" s="38"/>
      <c r="E108" s="38"/>
      <c r="F108" s="34"/>
      <c r="G108" s="34"/>
      <c r="H108" s="34"/>
      <c r="I108" s="34"/>
      <c r="J108" s="56"/>
      <c r="K108" s="56"/>
      <c r="L108" s="56"/>
      <c r="M108" s="95"/>
    </row>
    <row r="109" spans="2:13" ht="15" thickBot="1">
      <c r="B109" s="93"/>
      <c r="C109" s="1822" t="s">
        <v>687</v>
      </c>
      <c r="D109" s="1849"/>
      <c r="E109" s="1849"/>
      <c r="F109" s="1850"/>
      <c r="G109" s="1850"/>
      <c r="H109" s="1850"/>
      <c r="I109" s="1487"/>
      <c r="J109" s="56"/>
      <c r="K109" s="56"/>
      <c r="L109" s="56"/>
      <c r="M109" s="95"/>
    </row>
    <row r="110" spans="2:13">
      <c r="B110" s="93"/>
      <c r="C110" s="94"/>
      <c r="D110" s="64" t="s">
        <v>688</v>
      </c>
      <c r="E110" s="38"/>
      <c r="F110" s="34"/>
      <c r="G110" s="34"/>
      <c r="H110" s="34"/>
      <c r="I110" s="34"/>
      <c r="J110" s="544">
        <f>'6A'!K113</f>
        <v>0</v>
      </c>
      <c r="K110" s="1851"/>
      <c r="L110" s="1856"/>
      <c r="M110" s="95"/>
    </row>
    <row r="111" spans="2:13">
      <c r="B111" s="93"/>
      <c r="C111" s="94"/>
      <c r="D111" s="64" t="s">
        <v>689</v>
      </c>
      <c r="E111" s="38"/>
      <c r="F111" s="34"/>
      <c r="G111" s="34"/>
      <c r="H111" s="34"/>
      <c r="I111" s="34"/>
      <c r="J111" s="542">
        <f>'6A'!K114</f>
        <v>0</v>
      </c>
      <c r="K111" s="530"/>
      <c r="L111" s="535"/>
      <c r="M111" s="95"/>
    </row>
    <row r="112" spans="2:13">
      <c r="B112" s="93"/>
      <c r="C112" s="94"/>
      <c r="D112" s="64" t="s">
        <v>690</v>
      </c>
      <c r="E112" s="38"/>
      <c r="F112" s="34"/>
      <c r="G112" s="34"/>
      <c r="H112" s="34"/>
      <c r="I112" s="34"/>
      <c r="J112" s="542">
        <f>'6A'!K115</f>
        <v>0</v>
      </c>
      <c r="K112" s="530"/>
      <c r="L112" s="535"/>
      <c r="M112" s="95"/>
    </row>
    <row r="113" spans="2:13">
      <c r="B113" s="93"/>
      <c r="C113" s="94"/>
      <c r="D113" s="64" t="s">
        <v>691</v>
      </c>
      <c r="E113" s="38"/>
      <c r="F113" s="34"/>
      <c r="G113" s="34"/>
      <c r="H113" s="34"/>
      <c r="I113" s="34"/>
      <c r="J113" s="542">
        <f>'6A'!K116</f>
        <v>0</v>
      </c>
      <c r="K113" s="530"/>
      <c r="L113" s="535"/>
      <c r="M113" s="95"/>
    </row>
    <row r="114" spans="2:13">
      <c r="B114" s="93"/>
      <c r="C114" s="94"/>
      <c r="D114" s="64" t="s">
        <v>692</v>
      </c>
      <c r="E114" s="38"/>
      <c r="F114" s="34"/>
      <c r="G114" s="34"/>
      <c r="H114" s="34"/>
      <c r="I114" s="34"/>
      <c r="J114" s="542">
        <f>'6A'!K117</f>
        <v>0</v>
      </c>
      <c r="K114" s="530"/>
      <c r="L114" s="535"/>
      <c r="M114" s="95"/>
    </row>
    <row r="115" spans="2:13">
      <c r="B115" s="93"/>
      <c r="C115" s="94"/>
      <c r="D115" s="64" t="s">
        <v>693</v>
      </c>
      <c r="E115" s="38"/>
      <c r="F115" s="34"/>
      <c r="G115" s="34"/>
      <c r="H115" s="34"/>
      <c r="I115" s="34"/>
      <c r="J115" s="529">
        <f>'6A'!K118</f>
        <v>0</v>
      </c>
      <c r="K115" s="530"/>
      <c r="L115" s="535"/>
      <c r="M115" s="95"/>
    </row>
    <row r="116" spans="2:13">
      <c r="B116" s="93"/>
      <c r="C116" s="94"/>
      <c r="D116" s="64" t="s">
        <v>694</v>
      </c>
      <c r="E116" s="38"/>
      <c r="F116" s="34"/>
      <c r="G116" s="34"/>
      <c r="H116" s="34"/>
      <c r="I116" s="34"/>
      <c r="J116" s="542">
        <f>'6A'!K119</f>
        <v>0</v>
      </c>
      <c r="K116" s="530"/>
      <c r="L116" s="535"/>
      <c r="M116" s="95"/>
    </row>
    <row r="117" spans="2:13">
      <c r="B117" s="93"/>
      <c r="C117" s="94"/>
      <c r="D117" s="97" t="s">
        <v>621</v>
      </c>
      <c r="E117" s="1624">
        <f>(IF(AND(J1237&lt;&gt;0,'6A'!E120=""),Messages!B38,'6A'!E120))</f>
        <v>0</v>
      </c>
      <c r="F117" s="1846"/>
      <c r="G117" s="1625"/>
      <c r="H117" s="34"/>
      <c r="I117" s="34"/>
      <c r="J117" s="543">
        <f>'6A'!K120</f>
        <v>0</v>
      </c>
      <c r="K117" s="539"/>
      <c r="L117" s="540"/>
      <c r="M117" s="95"/>
    </row>
    <row r="118" spans="2:13" ht="15" thickBot="1">
      <c r="B118" s="93"/>
      <c r="C118" s="35"/>
      <c r="D118" s="94"/>
      <c r="E118" s="34"/>
      <c r="F118" s="94"/>
      <c r="G118" s="38" t="s">
        <v>622</v>
      </c>
      <c r="H118" s="63"/>
      <c r="I118" s="63"/>
      <c r="J118" s="1847">
        <f>SUM(J110:J117)</f>
        <v>0</v>
      </c>
      <c r="K118" s="66">
        <f>SUM(K110:K117)</f>
        <v>0</v>
      </c>
      <c r="L118" s="1852">
        <f>SUM(L110:L117)</f>
        <v>0</v>
      </c>
      <c r="M118" s="95"/>
    </row>
    <row r="119" spans="2:13" ht="7.5" customHeight="1" thickBot="1">
      <c r="B119" s="93"/>
      <c r="C119" s="51"/>
      <c r="D119" s="50"/>
      <c r="E119" s="50"/>
      <c r="F119" s="52"/>
      <c r="G119" s="52"/>
      <c r="H119" s="52"/>
      <c r="I119" s="52"/>
      <c r="J119" s="56"/>
      <c r="K119" s="56"/>
      <c r="L119" s="56"/>
      <c r="M119" s="95"/>
    </row>
    <row r="120" spans="2:13" ht="15" thickBot="1">
      <c r="B120" s="93"/>
      <c r="C120" s="1858" t="s">
        <v>713</v>
      </c>
      <c r="D120" s="1469"/>
      <c r="E120" s="1469"/>
      <c r="F120" s="1469"/>
      <c r="G120" s="1469"/>
      <c r="H120" s="1469"/>
      <c r="I120" s="1469"/>
      <c r="J120" s="1460">
        <f>SUM(J19+J38+J54+J60+J69+J80+J86+J102+J107+J118)</f>
        <v>0</v>
      </c>
      <c r="K120" s="1859">
        <f>SUM(K19+K38+K54+K60+K69+K80+K86+K102+K107+K118)</f>
        <v>0</v>
      </c>
      <c r="L120" s="1860">
        <f>SUM(L19+L38+L54+L60+L69+L80+L86+L102+L107+L118)</f>
        <v>0</v>
      </c>
      <c r="M120" s="95"/>
    </row>
    <row r="121" spans="2:13" ht="7.5" customHeight="1">
      <c r="B121" s="93"/>
      <c r="C121" s="94"/>
      <c r="D121" s="94"/>
      <c r="E121" s="94"/>
      <c r="F121" s="94"/>
      <c r="G121" s="94"/>
      <c r="H121" s="94"/>
      <c r="I121" s="94"/>
      <c r="J121" s="94"/>
      <c r="K121" s="94"/>
      <c r="L121" s="94"/>
      <c r="M121" s="95"/>
    </row>
    <row r="122" spans="2:13" ht="9" customHeight="1" thickBot="1">
      <c r="B122" s="275"/>
      <c r="C122" s="310"/>
      <c r="D122" s="310"/>
      <c r="E122" s="310"/>
      <c r="F122" s="310"/>
      <c r="G122" s="310"/>
      <c r="H122" s="310"/>
      <c r="I122" s="310"/>
      <c r="J122" s="310"/>
      <c r="K122" s="310"/>
      <c r="L122" s="310"/>
      <c r="M122" s="277"/>
    </row>
  </sheetData>
  <sheetProtection algorithmName="SHA-512" hashValue="IRS12ecOZHSg6wR2/S9uUdX/xZ8/O707tfyJHp/cgWVc5YC4Wwkacs9LPaySMtNMKfHW/trjAREGFFAGRT705Q==" saltValue="XNEGaSmIhHYaNUpCMLEmMw==" spinCount="100000" sheet="1" formatCells="0" formatColumns="0" formatRows="0"/>
  <mergeCells count="17">
    <mergeCell ref="C3:L3"/>
    <mergeCell ref="J7:L7"/>
    <mergeCell ref="K8:L8"/>
    <mergeCell ref="K9:K11"/>
    <mergeCell ref="J8:J11"/>
    <mergeCell ref="L9:L11"/>
    <mergeCell ref="C5:L5"/>
    <mergeCell ref="G106:I106"/>
    <mergeCell ref="E101:G101"/>
    <mergeCell ref="E117:G117"/>
    <mergeCell ref="E79:G79"/>
    <mergeCell ref="E18:G18"/>
    <mergeCell ref="E37:G37"/>
    <mergeCell ref="E53:G53"/>
    <mergeCell ref="E85:G85"/>
    <mergeCell ref="E59:G59"/>
    <mergeCell ref="E68:G68"/>
  </mergeCells>
  <pageMargins left="0.7" right="0.7" top="0.75" bottom="0.75" header="0.3" footer="0.3"/>
  <pageSetup scale="84" fitToHeight="2" orientation="portrait" r:id="rId1"/>
  <headerFooter>
    <oddFooter>&amp;LForm 6C
LIHTC Budget (Basis Calculation)&amp;CCFA Forms</oddFooter>
  </headerFooter>
  <rowBreaks count="2" manualBreakCount="2">
    <brk id="55" min="1" max="11" man="1"/>
    <brk id="108" min="1" max="11"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pageSetUpPr fitToPage="1"/>
  </sheetPr>
  <dimension ref="B1:J53"/>
  <sheetViews>
    <sheetView showGridLines="0" tabSelected="1" zoomScale="70" zoomScaleNormal="70" workbookViewId="0">
      <selection activeCell="C15" sqref="C15"/>
    </sheetView>
  </sheetViews>
  <sheetFormatPr defaultColWidth="9.140625" defaultRowHeight="14.45"/>
  <cols>
    <col min="1" max="2" width="1.7109375" style="248" customWidth="1"/>
    <col min="3" max="3" width="5.42578125" style="248" customWidth="1"/>
    <col min="4" max="4" width="2.85546875" style="248" customWidth="1"/>
    <col min="5" max="5" width="14.28515625" style="248" customWidth="1"/>
    <col min="6" max="6" width="83" style="248" customWidth="1"/>
    <col min="7" max="7" width="11.42578125" style="248" customWidth="1"/>
    <col min="8" max="8" width="16" style="248" bestFit="1" customWidth="1"/>
    <col min="9" max="9" width="1.7109375" style="248" customWidth="1"/>
    <col min="10" max="10" width="14.5703125" style="248" bestFit="1" customWidth="1"/>
    <col min="11" max="16384" width="9.140625" style="248"/>
  </cols>
  <sheetData>
    <row r="1" spans="2:9" ht="9" customHeight="1" thickBot="1"/>
    <row r="2" spans="2:9" ht="9" customHeight="1">
      <c r="B2" s="311"/>
      <c r="C2" s="312"/>
      <c r="D2" s="312"/>
      <c r="E2" s="312"/>
      <c r="F2" s="313"/>
      <c r="G2" s="313"/>
      <c r="H2" s="313"/>
      <c r="I2" s="314"/>
    </row>
    <row r="3" spans="2:9" ht="18">
      <c r="B3" s="315"/>
      <c r="C3" s="1861" t="s">
        <v>714</v>
      </c>
      <c r="D3" s="1861"/>
      <c r="E3" s="1861"/>
      <c r="F3" s="1861"/>
      <c r="G3" s="1861"/>
      <c r="H3"/>
      <c r="I3" s="316"/>
    </row>
    <row r="4" spans="2:9">
      <c r="B4" s="315"/>
      <c r="C4" s="317"/>
      <c r="D4" s="317"/>
      <c r="E4" s="317"/>
      <c r="F4" s="318"/>
      <c r="G4" s="318"/>
      <c r="H4" s="318"/>
      <c r="I4" s="316"/>
    </row>
    <row r="5" spans="2:9" ht="15" thickBot="1">
      <c r="B5" s="315"/>
      <c r="C5" s="1862" t="str">
        <f>IF('1'!G5="",Messages!B3,(CONCATENATE("Project Name: ",'1'!G5)))</f>
        <v>Enter Project Name on Form 1</v>
      </c>
      <c r="D5" s="1862"/>
      <c r="E5" s="1862"/>
      <c r="F5" s="1862"/>
      <c r="G5"/>
      <c r="H5" s="17"/>
      <c r="I5" s="319"/>
    </row>
    <row r="6" spans="2:9" ht="15" thickBot="1">
      <c r="B6" s="315"/>
      <c r="C6" s="317"/>
      <c r="D6" s="317"/>
      <c r="E6" s="317"/>
      <c r="F6" s="100"/>
      <c r="G6" s="101"/>
      <c r="H6" s="102"/>
      <c r="I6" s="320"/>
    </row>
    <row r="7" spans="2:9" ht="15" thickBot="1">
      <c r="B7" s="315"/>
      <c r="C7" s="1632" t="s">
        <v>715</v>
      </c>
      <c r="D7" s="1633"/>
      <c r="E7" s="100" t="s">
        <v>716</v>
      </c>
      <c r="F7" s="100"/>
      <c r="G7" s="101"/>
      <c r="H7" s="102"/>
      <c r="I7" s="320"/>
    </row>
    <row r="8" spans="2:9">
      <c r="B8" s="315"/>
      <c r="C8" s="317"/>
      <c r="D8" s="317"/>
      <c r="E8" s="317"/>
      <c r="F8" s="100"/>
      <c r="G8" s="101"/>
      <c r="H8" s="102"/>
      <c r="I8" s="320"/>
    </row>
    <row r="9" spans="2:9">
      <c r="B9" s="315"/>
      <c r="C9" s="100" t="s">
        <v>717</v>
      </c>
      <c r="D9"/>
      <c r="E9"/>
      <c r="F9"/>
      <c r="G9" s="101"/>
      <c r="H9" s="102"/>
      <c r="I9" s="320"/>
    </row>
    <row r="10" spans="2:9" ht="30" customHeight="1">
      <c r="B10" s="315"/>
      <c r="C10" s="317"/>
      <c r="D10" s="1634" t="s">
        <v>718</v>
      </c>
      <c r="E10" s="1634"/>
      <c r="F10" s="1635"/>
      <c r="G10" s="1257" t="s">
        <v>399</v>
      </c>
      <c r="H10"/>
      <c r="I10" s="320"/>
    </row>
    <row r="11" spans="2:9" ht="15" thickBot="1">
      <c r="B11" s="315"/>
      <c r="C11" s="317"/>
      <c r="D11" s="317"/>
      <c r="E11" s="317"/>
      <c r="F11" s="100"/>
      <c r="G11" s="101"/>
      <c r="H11" s="101"/>
      <c r="I11" s="320"/>
    </row>
    <row r="12" spans="2:9" ht="24.6" thickBot="1">
      <c r="B12" s="315"/>
      <c r="C12" s="317"/>
      <c r="D12" s="317"/>
      <c r="E12" s="317"/>
      <c r="F12" s="100"/>
      <c r="G12" s="1863" t="s">
        <v>471</v>
      </c>
      <c r="H12" s="1864" t="s">
        <v>719</v>
      </c>
      <c r="I12" s="320"/>
    </row>
    <row r="13" spans="2:9" ht="15" thickBot="1">
      <c r="B13" s="315"/>
      <c r="C13" s="1865" t="s">
        <v>720</v>
      </c>
      <c r="D13" s="1765"/>
      <c r="E13" s="1865"/>
      <c r="F13" s="1866"/>
      <c r="G13" s="1867"/>
      <c r="H13" s="1867"/>
      <c r="I13" s="320"/>
    </row>
    <row r="14" spans="2:9">
      <c r="B14" s="315"/>
      <c r="C14" s="103" t="s">
        <v>721</v>
      </c>
      <c r="D14"/>
      <c r="E14"/>
      <c r="F14"/>
      <c r="G14" s="550">
        <f>'6C'!K120</f>
        <v>0</v>
      </c>
      <c r="H14" s="104">
        <f>'6C'!L120</f>
        <v>0</v>
      </c>
      <c r="I14" s="320"/>
    </row>
    <row r="15" spans="2:9">
      <c r="B15" s="315"/>
      <c r="C15" s="101" t="s">
        <v>722</v>
      </c>
      <c r="D15"/>
      <c r="E15"/>
      <c r="F15"/>
      <c r="G15" s="546"/>
      <c r="H15" s="545"/>
      <c r="I15" s="320"/>
    </row>
    <row r="16" spans="2:9">
      <c r="B16" s="315"/>
      <c r="C16" s="101" t="s">
        <v>723</v>
      </c>
      <c r="D16"/>
      <c r="E16"/>
      <c r="F16"/>
      <c r="G16" s="546"/>
      <c r="H16" s="547"/>
      <c r="I16" s="320"/>
    </row>
    <row r="17" spans="2:9">
      <c r="B17" s="315"/>
      <c r="C17" s="962" t="s">
        <v>724</v>
      </c>
      <c r="D17" s="958"/>
      <c r="E17"/>
      <c r="F17" s="959"/>
      <c r="G17" s="546"/>
      <c r="I17" s="320"/>
    </row>
    <row r="18" spans="2:9">
      <c r="B18" s="315"/>
      <c r="C18" s="962" t="s">
        <v>725</v>
      </c>
      <c r="D18" s="958"/>
      <c r="E18"/>
      <c r="F18" s="959"/>
      <c r="G18" s="546"/>
      <c r="H18" s="547"/>
      <c r="I18" s="320"/>
    </row>
    <row r="19" spans="2:9">
      <c r="B19" s="315"/>
      <c r="C19" s="105" t="s">
        <v>726</v>
      </c>
      <c r="D19" s="321"/>
      <c r="E19" s="1256"/>
      <c r="F19" s="321"/>
      <c r="G19" s="548"/>
      <c r="H19" s="549"/>
      <c r="I19" s="320"/>
    </row>
    <row r="20" spans="2:9" ht="15" thickBot="1">
      <c r="B20" s="315"/>
      <c r="C20" s="103" t="s">
        <v>727</v>
      </c>
      <c r="D20"/>
      <c r="E20"/>
      <c r="F20"/>
      <c r="G20" s="1868">
        <f>G14-(SUM(G15:G19))</f>
        <v>0</v>
      </c>
      <c r="H20" s="1869">
        <f>H14-(SUM(H16:H19))</f>
        <v>0</v>
      </c>
      <c r="I20" s="320"/>
    </row>
    <row r="21" spans="2:9" ht="15" thickBot="1">
      <c r="B21" s="315"/>
      <c r="C21" s="101"/>
      <c r="D21"/>
      <c r="E21"/>
      <c r="F21"/>
      <c r="G21" s="102"/>
      <c r="H21" s="101"/>
      <c r="I21" s="320"/>
    </row>
    <row r="22" spans="2:9">
      <c r="B22" s="315"/>
      <c r="C22" s="101" t="s">
        <v>727</v>
      </c>
      <c r="D22"/>
      <c r="E22"/>
      <c r="F22"/>
      <c r="G22" s="550">
        <f>G20</f>
        <v>0</v>
      </c>
      <c r="H22" s="1870">
        <f>H20</f>
        <v>0</v>
      </c>
      <c r="I22" s="320"/>
    </row>
    <row r="23" spans="2:9">
      <c r="B23" s="315"/>
      <c r="C23" s="101" t="s">
        <v>728</v>
      </c>
      <c r="D23"/>
      <c r="E23"/>
      <c r="F23"/>
      <c r="G23" s="551" t="str">
        <f>IF(G20&lt;&gt;0,"100%","")</f>
        <v/>
      </c>
      <c r="H23" s="552">
        <f>IF(G10="Yes",130%,(IF(G10="No",100%,"")))</f>
        <v>1.3</v>
      </c>
      <c r="I23" s="320"/>
    </row>
    <row r="24" spans="2:9">
      <c r="B24" s="315"/>
      <c r="C24" s="105" t="s">
        <v>729</v>
      </c>
      <c r="D24" s="321"/>
      <c r="E24" s="1256"/>
      <c r="F24" s="321"/>
      <c r="G24" s="862"/>
      <c r="H24" s="861"/>
      <c r="I24" s="320"/>
    </row>
    <row r="25" spans="2:9" ht="15" thickBot="1">
      <c r="B25" s="315"/>
      <c r="C25" s="103" t="s">
        <v>730</v>
      </c>
      <c r="D25"/>
      <c r="E25"/>
      <c r="F25"/>
      <c r="G25" s="106">
        <f>IFERROR(((G22*G23)*G24),0)</f>
        <v>0</v>
      </c>
      <c r="H25" s="107">
        <f>IFERROR(((H22*H23)*H24),0)</f>
        <v>0</v>
      </c>
      <c r="I25" s="320"/>
    </row>
    <row r="26" spans="2:9" ht="15" thickBot="1">
      <c r="B26" s="315"/>
      <c r="C26" s="101"/>
      <c r="D26"/>
      <c r="E26"/>
      <c r="F26"/>
      <c r="G26" s="101"/>
      <c r="H26" s="101"/>
      <c r="I26" s="320"/>
    </row>
    <row r="27" spans="2:9">
      <c r="B27" s="315"/>
      <c r="C27" s="101" t="s">
        <v>730</v>
      </c>
      <c r="D27"/>
      <c r="E27"/>
      <c r="F27"/>
      <c r="G27" s="550">
        <f>G25</f>
        <v>0</v>
      </c>
      <c r="H27" s="1870">
        <f>H25</f>
        <v>0</v>
      </c>
      <c r="I27" s="320"/>
    </row>
    <row r="28" spans="2:9">
      <c r="B28" s="315"/>
      <c r="C28" s="105" t="s">
        <v>731</v>
      </c>
      <c r="D28" s="322"/>
      <c r="E28" s="322"/>
      <c r="F28" s="321"/>
      <c r="G28" s="961"/>
      <c r="H28" s="1081"/>
      <c r="I28" s="320"/>
    </row>
    <row r="29" spans="2:9" ht="15" thickBot="1">
      <c r="B29" s="315"/>
      <c r="C29" s="103" t="s">
        <v>732</v>
      </c>
      <c r="D29"/>
      <c r="E29"/>
      <c r="F29"/>
      <c r="G29" s="1868">
        <f>G27*G28</f>
        <v>0</v>
      </c>
      <c r="H29" s="1869">
        <f>H27*H28</f>
        <v>0</v>
      </c>
      <c r="I29" s="320"/>
    </row>
    <row r="30" spans="2:9" ht="15" customHeight="1" thickBot="1">
      <c r="B30" s="315"/>
      <c r="C30" s="101"/>
      <c r="D30"/>
      <c r="E30"/>
      <c r="F30"/>
      <c r="G30" s="101"/>
      <c r="H30" s="101"/>
      <c r="I30" s="320"/>
    </row>
    <row r="31" spans="2:9" ht="15" thickBot="1">
      <c r="B31" s="315"/>
      <c r="C31" s="103" t="s">
        <v>733</v>
      </c>
      <c r="D31"/>
      <c r="E31"/>
      <c r="F31"/>
      <c r="G31" s="101"/>
      <c r="H31" s="108">
        <f>G29+H29</f>
        <v>0</v>
      </c>
      <c r="I31" s="320"/>
    </row>
    <row r="32" spans="2:9">
      <c r="B32" s="315"/>
      <c r="C32" s="100"/>
      <c r="D32" s="100"/>
      <c r="E32" s="101"/>
      <c r="F32"/>
      <c r="G32" s="101"/>
      <c r="H32" s="101"/>
      <c r="I32" s="320"/>
    </row>
    <row r="33" spans="2:9" ht="15" thickBot="1">
      <c r="B33" s="315"/>
      <c r="C33" s="1865" t="s">
        <v>734</v>
      </c>
      <c r="D33" s="1865"/>
      <c r="E33" s="1866"/>
      <c r="F33" s="1765"/>
      <c r="G33" s="1866"/>
      <c r="H33" s="1871"/>
      <c r="I33" s="320"/>
    </row>
    <row r="34" spans="2:9">
      <c r="B34" s="315"/>
      <c r="C34" s="101" t="s">
        <v>735</v>
      </c>
      <c r="D34"/>
      <c r="E34"/>
      <c r="F34"/>
      <c r="G34" s="101"/>
      <c r="H34" s="1872">
        <f>'6A'!K123</f>
        <v>0</v>
      </c>
      <c r="I34" s="109"/>
    </row>
    <row r="35" spans="2:9">
      <c r="B35" s="315"/>
      <c r="C35" s="105" t="s">
        <v>736</v>
      </c>
      <c r="D35" s="322"/>
      <c r="E35" s="322"/>
      <c r="F35" s="322"/>
      <c r="G35" s="228"/>
      <c r="H35" s="553">
        <f>-((SUM('7A'!E20:F28))-(SUMIF('7A'!D20:D29,"Tax*",'7A'!E20:E29)))</f>
        <v>0</v>
      </c>
      <c r="I35" s="320"/>
    </row>
    <row r="36" spans="2:9" ht="15" thickBot="1">
      <c r="B36" s="315"/>
      <c r="C36" s="103" t="s">
        <v>737</v>
      </c>
      <c r="D36"/>
      <c r="E36"/>
      <c r="F36"/>
      <c r="G36" s="103"/>
      <c r="H36" s="1873">
        <f>H34+H35</f>
        <v>0</v>
      </c>
      <c r="I36" s="320"/>
    </row>
    <row r="37" spans="2:9" ht="15" thickBot="1">
      <c r="B37" s="315"/>
      <c r="C37" s="101"/>
      <c r="D37"/>
      <c r="E37"/>
      <c r="F37"/>
      <c r="G37" s="101"/>
      <c r="H37" s="102"/>
      <c r="I37" s="320"/>
    </row>
    <row r="38" spans="2:9">
      <c r="B38" s="315"/>
      <c r="C38" s="101" t="s">
        <v>737</v>
      </c>
      <c r="D38"/>
      <c r="E38"/>
      <c r="F38"/>
      <c r="G38" s="101"/>
      <c r="H38" s="1872">
        <f>H36</f>
        <v>0</v>
      </c>
      <c r="I38" s="320"/>
    </row>
    <row r="39" spans="2:9" ht="15" thickBot="1">
      <c r="B39" s="315"/>
      <c r="C39" s="101" t="s">
        <v>738</v>
      </c>
      <c r="D39"/>
      <c r="E39"/>
      <c r="F39"/>
      <c r="G39" s="101"/>
      <c r="H39" s="1279"/>
      <c r="I39" s="320"/>
    </row>
    <row r="40" spans="2:9" ht="15" thickBot="1">
      <c r="B40" s="315"/>
      <c r="C40" s="105" t="s">
        <v>739</v>
      </c>
      <c r="D40" s="322"/>
      <c r="E40" s="322"/>
      <c r="F40" s="322"/>
      <c r="G40" s="105"/>
      <c r="H40" s="1874">
        <v>10</v>
      </c>
      <c r="I40" s="320"/>
    </row>
    <row r="41" spans="2:9" ht="15" thickBot="1">
      <c r="B41" s="315"/>
      <c r="C41" s="103" t="s">
        <v>740</v>
      </c>
      <c r="D41"/>
      <c r="E41"/>
      <c r="F41"/>
      <c r="G41" s="101"/>
      <c r="H41" s="1875">
        <f>IFERROR(((H38/H39)/10),0)</f>
        <v>0</v>
      </c>
      <c r="I41" s="320"/>
    </row>
    <row r="42" spans="2:9">
      <c r="B42" s="315"/>
      <c r="C42" s="100"/>
      <c r="D42" s="100"/>
      <c r="E42" s="101"/>
      <c r="F42"/>
      <c r="G42" s="101"/>
      <c r="H42" s="102"/>
      <c r="I42" s="320"/>
    </row>
    <row r="43" spans="2:9">
      <c r="B43" s="315"/>
      <c r="C43" s="100" t="s">
        <v>741</v>
      </c>
      <c r="D43" s="100"/>
      <c r="E43" s="101"/>
      <c r="F43"/>
      <c r="G43" s="101"/>
      <c r="H43" s="1315" t="s">
        <v>377</v>
      </c>
      <c r="I43" s="320"/>
    </row>
    <row r="44" spans="2:9">
      <c r="B44" s="315"/>
      <c r="C44" s="100"/>
      <c r="D44" s="100"/>
      <c r="E44" s="101"/>
      <c r="F44"/>
      <c r="G44" s="101"/>
      <c r="H44" s="102"/>
      <c r="I44" s="320"/>
    </row>
    <row r="45" spans="2:9" ht="15" thickBot="1">
      <c r="B45" s="315"/>
      <c r="C45" s="1865" t="s">
        <v>742</v>
      </c>
      <c r="D45" s="1865"/>
      <c r="E45" s="1866"/>
      <c r="F45" s="1765"/>
      <c r="G45" s="1866"/>
      <c r="H45" s="101"/>
      <c r="I45" s="110"/>
    </row>
    <row r="46" spans="2:9">
      <c r="B46" s="315"/>
      <c r="C46" s="101" t="s">
        <v>743</v>
      </c>
      <c r="D46"/>
      <c r="E46"/>
      <c r="F46"/>
      <c r="G46" s="101"/>
      <c r="H46" s="1876">
        <f>'2A'!M39</f>
        <v>0</v>
      </c>
      <c r="I46" s="110"/>
    </row>
    <row r="47" spans="2:9">
      <c r="B47" s="315"/>
      <c r="C47" s="1877" t="s">
        <v>744</v>
      </c>
      <c r="D47" s="1877"/>
      <c r="E47" s="1877"/>
      <c r="F47" s="1877"/>
      <c r="G47" s="1877"/>
      <c r="H47" s="1294"/>
      <c r="I47" s="110"/>
    </row>
    <row r="48" spans="2:9" ht="15" thickBot="1">
      <c r="B48" s="315"/>
      <c r="C48" s="103" t="s">
        <v>745</v>
      </c>
      <c r="D48"/>
      <c r="E48"/>
      <c r="F48"/>
      <c r="G48" s="101"/>
      <c r="H48" s="1875">
        <f>H46*H47</f>
        <v>0</v>
      </c>
      <c r="I48" s="110"/>
    </row>
    <row r="49" spans="2:10" ht="15" thickBot="1">
      <c r="B49" s="315"/>
      <c r="C49" s="317"/>
      <c r="D49" s="317"/>
      <c r="E49" s="317"/>
      <c r="F49" s="100"/>
      <c r="G49" s="101"/>
      <c r="H49" s="101"/>
      <c r="I49" s="109"/>
    </row>
    <row r="50" spans="2:10" s="688" customFormat="1" ht="19.149999999999999" thickTop="1" thickBot="1">
      <c r="B50" s="685"/>
      <c r="C50" s="686"/>
      <c r="D50" s="686"/>
      <c r="E50" s="686"/>
      <c r="F50" s="1878" t="s">
        <v>746</v>
      </c>
      <c r="G50" s="1879"/>
      <c r="H50" s="689">
        <f>MIN(H31,H41,H48)</f>
        <v>0</v>
      </c>
      <c r="I50" s="687"/>
    </row>
    <row r="51" spans="2:10" ht="7.5" customHeight="1" thickBot="1">
      <c r="B51" s="732"/>
      <c r="C51"/>
      <c r="D51"/>
      <c r="E51"/>
      <c r="F51"/>
      <c r="G51"/>
      <c r="H51"/>
      <c r="I51" s="733"/>
    </row>
    <row r="52" spans="2:10" ht="15" thickBot="1">
      <c r="B52" s="732"/>
      <c r="C52"/>
      <c r="D52"/>
      <c r="E52"/>
      <c r="F52" s="1880" t="str">
        <f ca="1">IF((SUMIF('7A'!D20:D29,"Tax Credits*",'7A'!E20:E28))&lt;H52,Messages!B42,Messages!B43)</f>
        <v>Expected LIHTC Equity</v>
      </c>
      <c r="G52" s="1881"/>
      <c r="H52" s="690">
        <f>ROUND((H50*H39*10),0)</f>
        <v>0</v>
      </c>
      <c r="I52" s="733"/>
      <c r="J52" s="1082"/>
    </row>
    <row r="53" spans="2:10" ht="15" thickBot="1">
      <c r="B53" s="323"/>
      <c r="C53" s="324"/>
      <c r="D53" s="324"/>
      <c r="E53" s="324"/>
      <c r="F53" s="950"/>
      <c r="G53" s="950"/>
      <c r="H53" s="950"/>
      <c r="I53" s="325"/>
    </row>
  </sheetData>
  <sheetProtection algorithmName="SHA-512" hashValue="2TT6gh8/aPwY5cSWR3naWEnNbnI5zCqMouqpTNuvEOrGuZw5IFoDrZrGUQOLpWhC5EoiaTDrqeiQczt2piDkQw==" saltValue="IE0mIFYhu1NfnzDO8dOukw==" spinCount="100000" sheet="1" formatCells="0" formatColumns="0" formatRows="0"/>
  <mergeCells count="7">
    <mergeCell ref="C3:G3"/>
    <mergeCell ref="F50:G50"/>
    <mergeCell ref="F52:G52"/>
    <mergeCell ref="C5:F5"/>
    <mergeCell ref="C7:D7"/>
    <mergeCell ref="D10:F10"/>
    <mergeCell ref="C47:G47"/>
  </mergeCells>
  <conditionalFormatting sqref="F52:G52">
    <cfRule type="containsText" dxfId="51" priority="1" operator="containsText" text="ENTER">
      <formula>NOT(ISERROR(SEARCH("ENTER",F52)))</formula>
    </cfRule>
  </conditionalFormatting>
  <dataValidations count="4">
    <dataValidation type="list" allowBlank="1" showInputMessage="1" showErrorMessage="1" promptTitle="Basis Boost" prompt="Select &quot;Yes&quot; or &quot;No&quot; for form to calculate correctly" sqref="G10" xr:uid="{00000000-0002-0000-1500-000000000000}">
      <formula1>"Select…,Yes,No"</formula1>
    </dataValidation>
    <dataValidation type="list" allowBlank="1" showInputMessage="1" showErrorMessage="1" sqref="H43" xr:uid="{00000000-0002-0000-1500-000001000000}">
      <formula1>"Select…,Yes,No"</formula1>
    </dataValidation>
    <dataValidation type="list" allowBlank="1" showInputMessage="1" showErrorMessage="1" sqref="J20" xr:uid="{00000000-0002-0000-1500-000002000000}">
      <formula1>"4%,9%,n/a"</formula1>
    </dataValidation>
    <dataValidation type="list" allowBlank="1" showInputMessage="1" showErrorMessage="1" sqref="C7" xr:uid="{00000000-0002-0000-1500-000003000000}">
      <formula1>"select…,n/a,4%,9%"</formula1>
    </dataValidation>
  </dataValidations>
  <hyperlinks>
    <hyperlink ref="C47:G47" r:id="rId1" display="Maximum Annual Credit Per Low-Income Unit Limit (use latest Exhibit J values from LIHTC website)" xr:uid="{00000000-0004-0000-1500-000000000000}"/>
  </hyperlinks>
  <pageMargins left="0.7" right="0.4" top="0.7" bottom="0.7" header="0.3" footer="0.3"/>
  <pageSetup scale="82" orientation="portrait" r:id="rId2"/>
  <headerFooter>
    <oddFooter>&amp;LForm 6D
LIHTC Calculation&amp;CCFA Forms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dimension ref="B1:O61"/>
  <sheetViews>
    <sheetView showGridLines="0" zoomScaleNormal="100" workbookViewId="0">
      <selection activeCell="D18" sqref="D18"/>
    </sheetView>
  </sheetViews>
  <sheetFormatPr defaultColWidth="9.140625" defaultRowHeight="14.45"/>
  <cols>
    <col min="1" max="2" width="1.7109375" style="248" customWidth="1"/>
    <col min="3" max="3" width="2.85546875" style="248" customWidth="1"/>
    <col min="4" max="4" width="14.28515625" style="248" customWidth="1"/>
    <col min="5" max="5" width="9.140625" style="248"/>
    <col min="6" max="6" width="4.28515625" style="248" customWidth="1"/>
    <col min="7" max="7" width="11.42578125" style="248" customWidth="1"/>
    <col min="8" max="8" width="12.28515625" style="248" bestFit="1" customWidth="1"/>
    <col min="9" max="9" width="31.42578125" style="248" customWidth="1"/>
    <col min="10" max="10" width="1.7109375" style="248" customWidth="1"/>
    <col min="11" max="16384" width="9.140625" style="248"/>
  </cols>
  <sheetData>
    <row r="1" spans="2:10" ht="15" thickBot="1"/>
    <row r="2" spans="2:10">
      <c r="B2" s="328"/>
      <c r="C2" s="230"/>
      <c r="D2" s="230"/>
      <c r="E2" s="230"/>
      <c r="F2" s="230"/>
      <c r="G2" s="230"/>
      <c r="H2" s="230"/>
      <c r="I2" s="230"/>
      <c r="J2" s="329"/>
    </row>
    <row r="3" spans="2:10" ht="18">
      <c r="B3" s="330"/>
      <c r="C3" s="1769" t="s">
        <v>747</v>
      </c>
      <c r="D3" s="1769"/>
      <c r="E3" s="1769"/>
      <c r="F3" s="1769"/>
      <c r="G3" s="1769"/>
      <c r="H3" s="1769"/>
      <c r="I3" s="1769"/>
      <c r="J3" s="331"/>
    </row>
    <row r="4" spans="2:10">
      <c r="B4" s="330"/>
      <c r="C4" s="91"/>
      <c r="D4" s="91"/>
      <c r="E4" s="91"/>
      <c r="F4" s="91"/>
      <c r="G4" s="91"/>
      <c r="H4" s="91"/>
      <c r="I4" s="91"/>
      <c r="J4" s="331"/>
    </row>
    <row r="5" spans="2:10" ht="15" thickBot="1">
      <c r="B5" s="330"/>
      <c r="C5" s="1778" t="str">
        <f>IF('1'!G5="",Messages!B3,(CONCATENATE("Project Name: ",'1'!G5)))</f>
        <v>Enter Project Name on Form 1</v>
      </c>
      <c r="D5" s="1778"/>
      <c r="E5" s="1778"/>
      <c r="F5" s="1778"/>
      <c r="G5" s="1778"/>
      <c r="H5" s="1778"/>
      <c r="I5" s="1778"/>
      <c r="J5" s="331"/>
    </row>
    <row r="6" spans="2:10" ht="15" customHeight="1" thickBot="1">
      <c r="B6" s="330"/>
      <c r="C6" s="91"/>
      <c r="D6" s="91"/>
      <c r="E6" s="91"/>
      <c r="F6" s="91"/>
      <c r="G6" s="91"/>
      <c r="H6" s="91"/>
      <c r="I6" s="91"/>
      <c r="J6" s="331"/>
    </row>
    <row r="7" spans="2:10" ht="15" thickBot="1">
      <c r="B7" s="330"/>
      <c r="C7" s="332" t="s">
        <v>748</v>
      </c>
      <c r="D7" s="401"/>
      <c r="E7" s="401"/>
      <c r="F7" s="1317" t="s">
        <v>749</v>
      </c>
      <c r="G7" s="1318" t="s">
        <v>750</v>
      </c>
      <c r="H7" s="1318" t="s">
        <v>598</v>
      </c>
      <c r="I7" s="1882" t="s">
        <v>751</v>
      </c>
      <c r="J7" s="250"/>
    </row>
    <row r="8" spans="2:10" ht="15" thickBot="1">
      <c r="B8" s="330"/>
      <c r="C8" s="1883" t="s">
        <v>752</v>
      </c>
      <c r="D8" s="1883"/>
      <c r="E8" s="1883"/>
      <c r="F8" s="94"/>
      <c r="G8" s="94"/>
      <c r="H8" s="91"/>
      <c r="I8" s="91"/>
      <c r="J8" s="331"/>
    </row>
    <row r="9" spans="2:10" ht="15" thickBot="1">
      <c r="B9" s="330"/>
      <c r="C9" s="35"/>
      <c r="D9" s="35" t="s">
        <v>753</v>
      </c>
      <c r="E9" s="35"/>
      <c r="F9" s="400"/>
      <c r="G9" s="920"/>
      <c r="H9" s="1213">
        <f>F9*G9</f>
        <v>0</v>
      </c>
      <c r="I9" s="399"/>
      <c r="J9" s="331"/>
    </row>
    <row r="10" spans="2:10" ht="15" thickBot="1">
      <c r="B10" s="330"/>
      <c r="C10" s="35"/>
      <c r="D10" s="35"/>
      <c r="E10" s="35"/>
      <c r="F10" s="1776"/>
      <c r="G10" s="1884"/>
      <c r="H10" s="1214">
        <f>H9</f>
        <v>0</v>
      </c>
      <c r="I10" s="1885"/>
      <c r="J10" s="331"/>
    </row>
    <row r="11" spans="2:10" ht="3.75" customHeight="1">
      <c r="B11" s="330"/>
      <c r="C11" s="35"/>
      <c r="D11" s="35"/>
      <c r="E11" s="35"/>
      <c r="F11" s="94"/>
      <c r="G11" s="94"/>
      <c r="H11" s="19"/>
      <c r="I11" s="91"/>
      <c r="J11" s="331"/>
    </row>
    <row r="12" spans="2:10" ht="15" thickBot="1">
      <c r="B12" s="330"/>
      <c r="C12" s="1883" t="s">
        <v>754</v>
      </c>
      <c r="D12" s="1883"/>
      <c r="E12" s="1883"/>
      <c r="F12" s="94"/>
      <c r="G12" s="94"/>
      <c r="H12" s="19"/>
      <c r="I12" s="91"/>
      <c r="J12" s="331"/>
    </row>
    <row r="13" spans="2:10">
      <c r="B13" s="330"/>
      <c r="C13" s="35"/>
      <c r="D13" s="35" t="s">
        <v>755</v>
      </c>
      <c r="E13" s="35"/>
      <c r="F13" s="554"/>
      <c r="G13" s="1886"/>
      <c r="H13" s="1887">
        <f t="shared" ref="H13:H20" si="0">F13*G13</f>
        <v>0</v>
      </c>
      <c r="I13" s="555"/>
      <c r="J13" s="331"/>
    </row>
    <row r="14" spans="2:10">
      <c r="B14" s="330"/>
      <c r="C14" s="35"/>
      <c r="D14" s="35" t="s">
        <v>756</v>
      </c>
      <c r="E14" s="35"/>
      <c r="F14" s="556"/>
      <c r="G14" s="921"/>
      <c r="H14" s="1215">
        <f t="shared" si="0"/>
        <v>0</v>
      </c>
      <c r="I14" s="557"/>
      <c r="J14" s="331"/>
    </row>
    <row r="15" spans="2:10">
      <c r="B15" s="330"/>
      <c r="C15" s="35"/>
      <c r="D15" s="35" t="s">
        <v>757</v>
      </c>
      <c r="E15" s="35"/>
      <c r="F15" s="556"/>
      <c r="G15" s="921"/>
      <c r="H15" s="1215">
        <f t="shared" si="0"/>
        <v>0</v>
      </c>
      <c r="I15" s="557"/>
      <c r="J15" s="331"/>
    </row>
    <row r="16" spans="2:10">
      <c r="B16" s="330"/>
      <c r="C16" s="35"/>
      <c r="D16" s="35" t="s">
        <v>237</v>
      </c>
      <c r="E16" s="35"/>
      <c r="F16" s="556"/>
      <c r="G16" s="921"/>
      <c r="H16" s="1215">
        <f t="shared" si="0"/>
        <v>0</v>
      </c>
      <c r="I16" s="557"/>
      <c r="J16" s="331"/>
    </row>
    <row r="17" spans="2:10">
      <c r="B17" s="330"/>
      <c r="C17" s="35"/>
      <c r="D17" s="35" t="s">
        <v>758</v>
      </c>
      <c r="E17" s="35"/>
      <c r="F17" s="556"/>
      <c r="G17" s="921"/>
      <c r="H17" s="1215">
        <f t="shared" si="0"/>
        <v>0</v>
      </c>
      <c r="I17" s="557"/>
      <c r="J17" s="331"/>
    </row>
    <row r="18" spans="2:10">
      <c r="B18" s="330"/>
      <c r="C18" s="35"/>
      <c r="D18" s="35" t="s">
        <v>759</v>
      </c>
      <c r="E18" s="35"/>
      <c r="F18" s="556"/>
      <c r="G18" s="921"/>
      <c r="H18" s="1215">
        <f t="shared" si="0"/>
        <v>0</v>
      </c>
      <c r="I18" s="557"/>
      <c r="J18" s="331"/>
    </row>
    <row r="19" spans="2:10">
      <c r="B19" s="330"/>
      <c r="C19" s="35"/>
      <c r="D19" s="35" t="s">
        <v>512</v>
      </c>
      <c r="E19" s="35"/>
      <c r="F19" s="556"/>
      <c r="G19" s="921"/>
      <c r="H19" s="1215">
        <f t="shared" si="0"/>
        <v>0</v>
      </c>
      <c r="I19" s="557"/>
      <c r="J19" s="331"/>
    </row>
    <row r="20" spans="2:10" ht="15" thickBot="1">
      <c r="B20" s="330"/>
      <c r="C20" s="35"/>
      <c r="D20" s="35" t="s">
        <v>760</v>
      </c>
      <c r="E20" s="35"/>
      <c r="F20" s="558"/>
      <c r="G20" s="922"/>
      <c r="H20" s="1216">
        <f t="shared" si="0"/>
        <v>0</v>
      </c>
      <c r="I20" s="559"/>
      <c r="J20" s="331"/>
    </row>
    <row r="21" spans="2:10" ht="15" thickBot="1">
      <c r="B21" s="330"/>
      <c r="C21" s="35"/>
      <c r="D21" s="35"/>
      <c r="E21" s="35"/>
      <c r="F21" s="1776"/>
      <c r="G21" s="1888" t="s">
        <v>622</v>
      </c>
      <c r="H21" s="1217">
        <f>SUM(H13:H20)</f>
        <v>0</v>
      </c>
      <c r="I21" s="1889"/>
      <c r="J21" s="331"/>
    </row>
    <row r="22" spans="2:10" ht="3.75" customHeight="1">
      <c r="B22" s="330"/>
      <c r="C22" s="35"/>
      <c r="D22" s="35"/>
      <c r="E22" s="35"/>
      <c r="F22" s="94"/>
      <c r="G22" s="94"/>
      <c r="H22" s="19"/>
      <c r="I22" s="91"/>
      <c r="J22" s="331"/>
    </row>
    <row r="23" spans="2:10" ht="15" thickBot="1">
      <c r="B23" s="330"/>
      <c r="C23" s="1883" t="s">
        <v>761</v>
      </c>
      <c r="D23" s="1883"/>
      <c r="E23" s="1883"/>
      <c r="F23" s="94"/>
      <c r="G23" s="94"/>
      <c r="H23" s="19"/>
      <c r="I23" s="91"/>
      <c r="J23" s="331"/>
    </row>
    <row r="24" spans="2:10">
      <c r="B24" s="330"/>
      <c r="C24" s="35"/>
      <c r="D24" s="35" t="s">
        <v>762</v>
      </c>
      <c r="E24" s="35"/>
      <c r="F24" s="554"/>
      <c r="G24" s="1886"/>
      <c r="H24" s="1887">
        <f t="shared" ref="H24:H31" si="1">F24*G24</f>
        <v>0</v>
      </c>
      <c r="I24" s="555"/>
      <c r="J24" s="331"/>
    </row>
    <row r="25" spans="2:10">
      <c r="B25" s="330"/>
      <c r="C25" s="35"/>
      <c r="D25" s="35" t="s">
        <v>763</v>
      </c>
      <c r="E25" s="35"/>
      <c r="F25" s="556"/>
      <c r="G25" s="921"/>
      <c r="H25" s="1215">
        <f t="shared" si="1"/>
        <v>0</v>
      </c>
      <c r="I25" s="557"/>
      <c r="J25" s="331"/>
    </row>
    <row r="26" spans="2:10">
      <c r="B26" s="330"/>
      <c r="C26" s="35"/>
      <c r="D26" s="35" t="s">
        <v>764</v>
      </c>
      <c r="E26" s="35"/>
      <c r="F26" s="556"/>
      <c r="G26" s="921"/>
      <c r="H26" s="1215">
        <f t="shared" si="1"/>
        <v>0</v>
      </c>
      <c r="I26" s="557"/>
      <c r="J26" s="331"/>
    </row>
    <row r="27" spans="2:10">
      <c r="B27" s="330"/>
      <c r="C27" s="35"/>
      <c r="D27" s="35" t="s">
        <v>765</v>
      </c>
      <c r="E27" s="35"/>
      <c r="F27" s="556"/>
      <c r="G27" s="921"/>
      <c r="H27" s="1215">
        <f t="shared" si="1"/>
        <v>0</v>
      </c>
      <c r="I27" s="557"/>
      <c r="J27" s="331"/>
    </row>
    <row r="28" spans="2:10">
      <c r="B28" s="330"/>
      <c r="C28" s="35"/>
      <c r="D28" s="35" t="s">
        <v>766</v>
      </c>
      <c r="E28" s="35"/>
      <c r="F28" s="556"/>
      <c r="G28" s="921"/>
      <c r="H28" s="1215">
        <f t="shared" si="1"/>
        <v>0</v>
      </c>
      <c r="I28" s="557"/>
      <c r="J28" s="331"/>
    </row>
    <row r="29" spans="2:10">
      <c r="B29" s="330"/>
      <c r="C29" s="35"/>
      <c r="D29" s="35" t="s">
        <v>767</v>
      </c>
      <c r="E29" s="35"/>
      <c r="F29" s="556"/>
      <c r="G29" s="921"/>
      <c r="H29" s="1215">
        <f t="shared" si="1"/>
        <v>0</v>
      </c>
      <c r="I29" s="557"/>
      <c r="J29" s="331"/>
    </row>
    <row r="30" spans="2:10">
      <c r="B30" s="330"/>
      <c r="C30" s="35"/>
      <c r="D30" s="35" t="s">
        <v>768</v>
      </c>
      <c r="E30" s="35"/>
      <c r="F30" s="556"/>
      <c r="G30" s="921"/>
      <c r="H30" s="1215">
        <f t="shared" si="1"/>
        <v>0</v>
      </c>
      <c r="I30" s="557"/>
      <c r="J30" s="331"/>
    </row>
    <row r="31" spans="2:10" ht="15" thickBot="1">
      <c r="B31" s="330"/>
      <c r="C31" s="35"/>
      <c r="D31" s="35" t="s">
        <v>769</v>
      </c>
      <c r="E31" s="35"/>
      <c r="F31" s="560"/>
      <c r="G31" s="923"/>
      <c r="H31" s="1216">
        <f t="shared" si="1"/>
        <v>0</v>
      </c>
      <c r="I31" s="559"/>
      <c r="J31" s="331"/>
    </row>
    <row r="32" spans="2:10" ht="15" thickBot="1">
      <c r="B32" s="330"/>
      <c r="C32" s="35"/>
      <c r="D32" s="35"/>
      <c r="E32" s="35"/>
      <c r="F32" s="1776"/>
      <c r="G32" s="1888" t="s">
        <v>622</v>
      </c>
      <c r="H32" s="1214">
        <f>SUM(H24:H31)</f>
        <v>0</v>
      </c>
      <c r="I32" s="1885"/>
      <c r="J32" s="331"/>
    </row>
    <row r="33" spans="2:10" ht="3.75" customHeight="1">
      <c r="B33" s="330"/>
      <c r="C33" s="35"/>
      <c r="D33" s="35"/>
      <c r="E33" s="35"/>
      <c r="F33" s="94"/>
      <c r="G33" s="94"/>
      <c r="H33" s="19"/>
      <c r="I33" s="91"/>
      <c r="J33" s="331"/>
    </row>
    <row r="34" spans="2:10" ht="15" thickBot="1">
      <c r="B34" s="330"/>
      <c r="C34" s="1883" t="s">
        <v>770</v>
      </c>
      <c r="D34" s="1883"/>
      <c r="E34" s="1883"/>
      <c r="F34" s="94"/>
      <c r="G34" s="94"/>
      <c r="H34" s="19"/>
      <c r="I34" s="91"/>
      <c r="J34" s="331"/>
    </row>
    <row r="35" spans="2:10">
      <c r="B35" s="330"/>
      <c r="C35" s="35"/>
      <c r="D35" s="35" t="s">
        <v>771</v>
      </c>
      <c r="E35" s="35"/>
      <c r="F35" s="554"/>
      <c r="G35" s="1886"/>
      <c r="H35" s="1887">
        <f>F35*G35</f>
        <v>0</v>
      </c>
      <c r="I35" s="555"/>
      <c r="J35" s="331"/>
    </row>
    <row r="36" spans="2:10">
      <c r="B36" s="330"/>
      <c r="C36" s="35"/>
      <c r="D36" s="35" t="s">
        <v>772</v>
      </c>
      <c r="E36" s="35"/>
      <c r="F36" s="561"/>
      <c r="G36" s="924"/>
      <c r="H36" s="1218">
        <f>F36*G36</f>
        <v>0</v>
      </c>
      <c r="I36" s="557"/>
      <c r="J36" s="331"/>
    </row>
    <row r="37" spans="2:10">
      <c r="B37" s="330"/>
      <c r="C37" s="35"/>
      <c r="D37" s="35" t="s">
        <v>773</v>
      </c>
      <c r="E37" s="35"/>
      <c r="F37" s="90"/>
      <c r="G37" s="89"/>
      <c r="H37" s="89"/>
      <c r="I37" s="563"/>
      <c r="J37" s="331"/>
    </row>
    <row r="38" spans="2:10">
      <c r="B38" s="330"/>
      <c r="C38" s="35"/>
      <c r="D38" s="1890" t="s">
        <v>774</v>
      </c>
      <c r="E38" s="1890"/>
      <c r="F38" s="562"/>
      <c r="G38" s="925"/>
      <c r="H38" s="1219">
        <f>F38*G38</f>
        <v>0</v>
      </c>
      <c r="I38" s="557"/>
      <c r="J38" s="331"/>
    </row>
    <row r="39" spans="2:10" ht="15" thickBot="1">
      <c r="B39" s="330"/>
      <c r="C39" s="35"/>
      <c r="D39" s="1890" t="s">
        <v>775</v>
      </c>
      <c r="E39" s="1890"/>
      <c r="F39" s="560"/>
      <c r="G39" s="923"/>
      <c r="H39" s="1216">
        <f>F39*G39</f>
        <v>0</v>
      </c>
      <c r="I39" s="559"/>
      <c r="J39" s="331"/>
    </row>
    <row r="40" spans="2:10" ht="15" thickBot="1">
      <c r="B40" s="330"/>
      <c r="C40" s="35"/>
      <c r="D40" s="35"/>
      <c r="E40" s="35"/>
      <c r="F40" s="1776"/>
      <c r="G40" s="1888" t="s">
        <v>622</v>
      </c>
      <c r="H40" s="1214">
        <f>SUM(H35:H36)+SUM(H38:H39)</f>
        <v>0</v>
      </c>
      <c r="I40" s="1885"/>
      <c r="J40" s="331"/>
    </row>
    <row r="41" spans="2:10" ht="3.75" customHeight="1">
      <c r="B41" s="330"/>
      <c r="C41" s="35"/>
      <c r="D41" s="35"/>
      <c r="E41" s="35"/>
      <c r="F41" s="94"/>
      <c r="G41" s="94"/>
      <c r="H41" s="19"/>
      <c r="I41" s="91"/>
      <c r="J41" s="331"/>
    </row>
    <row r="42" spans="2:10" ht="15" thickBot="1">
      <c r="B42" s="330"/>
      <c r="C42" s="1883" t="s">
        <v>776</v>
      </c>
      <c r="D42" s="1883"/>
      <c r="E42" s="1883"/>
      <c r="F42" s="94"/>
      <c r="G42" s="94"/>
      <c r="H42" s="19"/>
      <c r="I42" s="91"/>
      <c r="J42" s="331"/>
    </row>
    <row r="43" spans="2:10">
      <c r="B43" s="330"/>
      <c r="C43" s="35"/>
      <c r="D43" s="35" t="s">
        <v>777</v>
      </c>
      <c r="E43" s="35"/>
      <c r="F43" s="554"/>
      <c r="G43" s="1886"/>
      <c r="H43" s="1887">
        <f>F43*G43</f>
        <v>0</v>
      </c>
      <c r="I43" s="555"/>
      <c r="J43" s="331"/>
    </row>
    <row r="44" spans="2:10">
      <c r="B44" s="330"/>
      <c r="C44" s="35"/>
      <c r="D44" s="35" t="s">
        <v>778</v>
      </c>
      <c r="E44" s="35"/>
      <c r="F44" s="556"/>
      <c r="G44" s="921"/>
      <c r="H44" s="1215">
        <f>F44*G44</f>
        <v>0</v>
      </c>
      <c r="I44" s="557"/>
      <c r="J44" s="331"/>
    </row>
    <row r="45" spans="2:10">
      <c r="B45" s="330"/>
      <c r="C45" s="35"/>
      <c r="D45" s="35" t="s">
        <v>756</v>
      </c>
      <c r="E45" s="35"/>
      <c r="F45" s="556"/>
      <c r="G45" s="921"/>
      <c r="H45" s="1215">
        <f>F45*G45</f>
        <v>0</v>
      </c>
      <c r="I45" s="557"/>
      <c r="J45" s="331"/>
    </row>
    <row r="46" spans="2:10" ht="15" thickBot="1">
      <c r="B46" s="330"/>
      <c r="C46" s="35"/>
      <c r="D46" s="35" t="s">
        <v>779</v>
      </c>
      <c r="E46" s="35"/>
      <c r="F46" s="558"/>
      <c r="G46" s="922"/>
      <c r="H46" s="1216">
        <f>F46*G46</f>
        <v>0</v>
      </c>
      <c r="I46" s="559"/>
      <c r="J46" s="331"/>
    </row>
    <row r="47" spans="2:10" ht="15" thickBot="1">
      <c r="B47" s="330"/>
      <c r="C47" s="35"/>
      <c r="D47" s="35"/>
      <c r="E47" s="35"/>
      <c r="F47" s="1776"/>
      <c r="G47" s="1888" t="s">
        <v>622</v>
      </c>
      <c r="H47" s="1214">
        <f>SUM(H43:H46)</f>
        <v>0</v>
      </c>
      <c r="I47" s="1885"/>
      <c r="J47" s="331"/>
    </row>
    <row r="48" spans="2:10" ht="3.75" customHeight="1">
      <c r="B48" s="330"/>
      <c r="C48" s="35"/>
      <c r="D48" s="35"/>
      <c r="E48" s="35"/>
      <c r="F48" s="94"/>
      <c r="G48" s="94"/>
      <c r="H48" s="19"/>
      <c r="I48" s="91"/>
      <c r="J48" s="331"/>
    </row>
    <row r="49" spans="2:15" ht="15" thickBot="1">
      <c r="B49" s="330"/>
      <c r="C49" s="1883" t="s">
        <v>512</v>
      </c>
      <c r="D49" s="1883"/>
      <c r="E49" s="1883"/>
      <c r="F49" s="1434"/>
      <c r="G49" s="1434"/>
      <c r="H49" s="1829"/>
      <c r="I49" s="1891"/>
      <c r="J49" s="331"/>
    </row>
    <row r="50" spans="2:15" ht="15" thickBot="1">
      <c r="B50" s="330"/>
      <c r="C50" s="35"/>
      <c r="D50" s="35"/>
      <c r="E50" s="35"/>
      <c r="F50" s="326"/>
      <c r="G50" s="327"/>
      <c r="H50" s="1220">
        <f>F50*G50</f>
        <v>0</v>
      </c>
      <c r="I50" s="399"/>
      <c r="J50" s="331"/>
    </row>
    <row r="51" spans="2:15" ht="15" thickBot="1">
      <c r="B51" s="330"/>
      <c r="C51" s="35"/>
      <c r="D51" s="35"/>
      <c r="E51" s="35"/>
      <c r="F51" s="1776"/>
      <c r="G51" s="1888" t="s">
        <v>622</v>
      </c>
      <c r="H51" s="1214">
        <f>SUM(H50)</f>
        <v>0</v>
      </c>
      <c r="I51" s="1885"/>
      <c r="J51" s="331"/>
    </row>
    <row r="52" spans="2:15" ht="7.5" customHeight="1" thickBot="1">
      <c r="B52" s="330"/>
      <c r="C52" s="35"/>
      <c r="D52" s="35"/>
      <c r="E52" s="35"/>
      <c r="F52" s="94"/>
      <c r="G52" s="94"/>
      <c r="H52" s="1201"/>
      <c r="I52" s="94"/>
      <c r="J52" s="331"/>
    </row>
    <row r="53" spans="2:15" ht="15.75" customHeight="1" thickBot="1">
      <c r="B53" s="333"/>
      <c r="C53" s="402" t="s">
        <v>564</v>
      </c>
      <c r="D53" s="1892"/>
      <c r="E53" s="1893"/>
      <c r="F53" s="1894"/>
      <c r="G53" s="1895"/>
      <c r="H53" s="1221">
        <f>ROUND((H10+H21+H32+H40+H47+H51),0)</f>
        <v>0</v>
      </c>
      <c r="I53" s="1638" t="str">
        <f>IF(H53&lt;&gt;(ROUND(('6A'!J96+'6A'!J97),0)),Messages!B47,"")</f>
        <v/>
      </c>
      <c r="J53" s="1639"/>
    </row>
    <row r="54" spans="2:15" ht="9" customHeight="1" thickBot="1">
      <c r="B54" s="334"/>
      <c r="C54" s="255"/>
      <c r="D54" s="255"/>
      <c r="E54" s="255"/>
      <c r="F54" s="255"/>
      <c r="G54" s="255"/>
      <c r="H54" s="335" t="s">
        <v>599</v>
      </c>
      <c r="I54" s="255"/>
      <c r="J54" s="296"/>
    </row>
    <row r="55" spans="2:15">
      <c r="I55" s="1636" t="str">
        <f>IF(I53="WARNING: Does not match Form 6A",Messages!B48,"")</f>
        <v/>
      </c>
    </row>
    <row r="56" spans="2:15">
      <c r="I56" s="1637"/>
    </row>
    <row r="57" spans="2:15">
      <c r="I57" s="1637"/>
      <c r="L57" s="640"/>
      <c r="M57" s="640"/>
      <c r="N57" s="640"/>
      <c r="O57" s="640"/>
    </row>
    <row r="58" spans="2:15" ht="15" customHeight="1">
      <c r="I58" s="1637"/>
      <c r="J58" s="640"/>
      <c r="K58" s="640"/>
      <c r="L58" s="640"/>
    </row>
    <row r="59" spans="2:15">
      <c r="H59" s="640"/>
      <c r="I59" s="640"/>
      <c r="J59" s="640"/>
      <c r="K59" s="640"/>
      <c r="L59" s="640"/>
    </row>
    <row r="60" spans="2:15">
      <c r="H60" s="640"/>
      <c r="I60" s="640"/>
      <c r="J60" s="640"/>
      <c r="K60" s="640"/>
      <c r="L60" s="640"/>
    </row>
    <row r="61" spans="2:15">
      <c r="H61" s="640"/>
      <c r="I61" s="640"/>
      <c r="J61" s="640"/>
      <c r="K61" s="640"/>
      <c r="L61" s="640"/>
    </row>
  </sheetData>
  <sheetProtection algorithmName="SHA-512" hashValue="Js4x0wKaxsMoR+WePMkXy85R+VpmdiD7SfbFSK5uXn56riSHnVGfdNypFv5TMWzDhVhILP+x3QPwKhc1dNjCfQ==" saltValue="XO1mNyhrAKj8veackPPGrQ==" spinCount="100000" sheet="1" formatCells="0" formatColumns="0" formatRows="0"/>
  <mergeCells count="6">
    <mergeCell ref="D38:E38"/>
    <mergeCell ref="D39:E39"/>
    <mergeCell ref="C3:I3"/>
    <mergeCell ref="C5:I5"/>
    <mergeCell ref="I55:I58"/>
    <mergeCell ref="I53:J53"/>
  </mergeCells>
  <conditionalFormatting sqref="I55:I58">
    <cfRule type="containsText" dxfId="50" priority="1" operator="containsText" text="ensure">
      <formula>NOT(ISERROR(SEARCH("ensure",I55)))</formula>
    </cfRule>
  </conditionalFormatting>
  <conditionalFormatting sqref="I53:J53">
    <cfRule type="containsText" dxfId="49" priority="2" operator="containsText" text="warning">
      <formula>NOT(ISERROR(SEARCH("warning",I53)))</formula>
    </cfRule>
  </conditionalFormatting>
  <pageMargins left="0.7" right="0.7" top="0.75" bottom="0.75" header="0.3" footer="0.3"/>
  <pageSetup scale="94" orientation="portrait" r:id="rId1"/>
  <headerFooter>
    <oddFooter>&amp;LForm 6E
Fee Schedule&amp;CCFA Forms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F00"/>
    <pageSetUpPr fitToPage="1"/>
  </sheetPr>
  <dimension ref="A1"/>
  <sheetViews>
    <sheetView showGridLines="0" zoomScaleNormal="100" workbookViewId="0">
      <selection activeCell="N32" sqref="N32"/>
    </sheetView>
  </sheetViews>
  <sheetFormatPr defaultRowHeight="14.45"/>
  <sheetData/>
  <sheetProtection algorithmName="SHA-512" hashValue="0mU9PjVdyMLII5Yo4LwYQXOVw4gQReouHtLituIa0jaFvw5ZmqIsFrFrTTxlDdVKXsT1Z/5yKQIsEeoHIn2H3g==" saltValue="oIQE1B+pBb3TZoQnx5Q5VA==" spinCount="100000" sheet="1" objects="1" scenarios="1"/>
  <pageMargins left="0.25" right="0.25" top="0.75" bottom="0.75" header="0.3" footer="0.3"/>
  <pageSetup scale="97"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B1:S49"/>
  <sheetViews>
    <sheetView showGridLines="0" zoomScaleNormal="100" workbookViewId="0">
      <selection activeCell="I51" sqref="I51"/>
    </sheetView>
  </sheetViews>
  <sheetFormatPr defaultColWidth="9.140625" defaultRowHeight="14.45"/>
  <cols>
    <col min="1" max="2" width="1.7109375" style="248" customWidth="1"/>
    <col min="3" max="3" width="24.5703125" style="248" bestFit="1" customWidth="1"/>
    <col min="4" max="4" width="22.28515625" style="248" bestFit="1" customWidth="1"/>
    <col min="5" max="5" width="15.42578125" style="248" bestFit="1" customWidth="1"/>
    <col min="6" max="6" width="17" style="248" bestFit="1" customWidth="1"/>
    <col min="7" max="7" width="9.140625" style="248"/>
    <col min="8" max="8" width="9.42578125" style="248" bestFit="1" customWidth="1"/>
    <col min="9" max="9" width="10.42578125" style="248" bestFit="1" customWidth="1"/>
    <col min="10" max="10" width="6.85546875" style="248" bestFit="1" customWidth="1"/>
    <col min="11" max="11" width="11.28515625" style="248" bestFit="1" customWidth="1"/>
    <col min="12" max="12" width="9" style="248" bestFit="1" customWidth="1"/>
    <col min="13" max="13" width="11.28515625" style="248" bestFit="1" customWidth="1"/>
    <col min="14" max="14" width="9.7109375" style="248" bestFit="1" customWidth="1"/>
    <col min="15" max="15" width="10.140625" style="248" bestFit="1" customWidth="1"/>
    <col min="16" max="16" width="10" style="248" bestFit="1" customWidth="1"/>
    <col min="17" max="17" width="1.7109375" style="248" customWidth="1"/>
    <col min="18" max="16384" width="9.140625" style="248"/>
  </cols>
  <sheetData>
    <row r="1" spans="2:17" ht="9" customHeight="1" thickBot="1"/>
    <row r="2" spans="2:17" ht="9" customHeight="1">
      <c r="B2" s="122"/>
      <c r="C2" s="123"/>
      <c r="D2" s="123"/>
      <c r="E2" s="337"/>
      <c r="F2" s="337"/>
      <c r="G2" s="337"/>
      <c r="H2" s="123"/>
      <c r="I2" s="123"/>
      <c r="J2" s="123"/>
      <c r="K2" s="123"/>
      <c r="L2" s="123"/>
      <c r="M2" s="123"/>
      <c r="N2" s="123"/>
      <c r="O2" s="123"/>
      <c r="P2" s="123"/>
      <c r="Q2" s="129"/>
    </row>
    <row r="3" spans="2:17" ht="18">
      <c r="B3" s="130"/>
      <c r="C3" s="1769" t="s">
        <v>780</v>
      </c>
      <c r="D3" s="1769"/>
      <c r="E3" s="1769"/>
      <c r="F3" s="1769"/>
      <c r="G3" s="1769"/>
      <c r="H3" s="1769"/>
      <c r="I3" s="1769"/>
      <c r="J3" s="1769"/>
      <c r="K3" s="1769"/>
      <c r="L3" s="1769"/>
      <c r="M3" s="1769"/>
      <c r="N3" s="1769"/>
      <c r="O3" s="1769"/>
      <c r="P3" s="1769"/>
      <c r="Q3" s="115"/>
    </row>
    <row r="4" spans="2:17">
      <c r="B4" s="130"/>
      <c r="C4" s="91"/>
      <c r="D4" s="91"/>
      <c r="E4" s="232"/>
      <c r="F4" s="232"/>
      <c r="G4" s="232"/>
      <c r="H4" s="91"/>
      <c r="I4" s="91"/>
      <c r="J4" s="91"/>
      <c r="K4" s="91"/>
      <c r="L4" s="91"/>
      <c r="M4" s="91"/>
      <c r="N4" s="91"/>
      <c r="O4" s="91"/>
      <c r="P4" s="91"/>
      <c r="Q4" s="115"/>
    </row>
    <row r="5" spans="2:17" ht="15" thickBot="1">
      <c r="B5" s="130"/>
      <c r="C5" s="1778" t="str">
        <f>IF('1'!G5="",Messages!B3,(CONCATENATE("Project Name: ",'1'!G5)))</f>
        <v>Enter Project Name on Form 1</v>
      </c>
      <c r="D5" s="1778"/>
      <c r="E5" s="1778"/>
      <c r="F5" s="1778"/>
      <c r="G5" s="1778"/>
      <c r="H5" s="1778"/>
      <c r="I5" s="1778"/>
      <c r="J5" s="1778"/>
      <c r="K5" s="1778"/>
      <c r="L5" s="1778"/>
      <c r="M5" s="1778"/>
      <c r="N5" s="91"/>
      <c r="O5" s="91"/>
      <c r="P5" s="91"/>
      <c r="Q5" s="115"/>
    </row>
    <row r="6" spans="2:17" ht="22.5" customHeight="1">
      <c r="B6" s="130"/>
      <c r="C6" s="91"/>
      <c r="D6" s="91"/>
      <c r="E6" s="232"/>
      <c r="F6" s="232"/>
      <c r="G6" s="232"/>
      <c r="H6" s="91"/>
      <c r="I6" s="91"/>
      <c r="J6" s="91"/>
      <c r="K6" s="91"/>
      <c r="L6" s="91"/>
      <c r="M6" s="91"/>
      <c r="N6" s="91"/>
      <c r="O6" s="91"/>
      <c r="P6" s="91"/>
      <c r="Q6" s="115"/>
    </row>
    <row r="7" spans="2:17" ht="15" thickBot="1">
      <c r="B7" s="130"/>
      <c r="C7" s="1896" t="s">
        <v>781</v>
      </c>
      <c r="D7" s="1896"/>
      <c r="E7" s="1896"/>
      <c r="F7" s="1896"/>
      <c r="G7" s="1896"/>
      <c r="H7" s="1896"/>
      <c r="I7" s="1896"/>
      <c r="J7" s="1896"/>
      <c r="K7" s="1896"/>
      <c r="L7" s="1896"/>
      <c r="M7" s="1896"/>
      <c r="N7" s="91"/>
      <c r="O7" s="17"/>
      <c r="P7" s="17"/>
      <c r="Q7" s="338"/>
    </row>
    <row r="8" spans="2:17" ht="28.15" thickBot="1">
      <c r="B8" s="339"/>
      <c r="C8" s="626" t="s">
        <v>782</v>
      </c>
      <c r="D8" s="425" t="s">
        <v>783</v>
      </c>
      <c r="E8" s="1897" t="s">
        <v>784</v>
      </c>
      <c r="F8" s="425" t="s">
        <v>785</v>
      </c>
      <c r="G8" s="1037" t="s">
        <v>786</v>
      </c>
      <c r="H8" s="1037" t="s">
        <v>787</v>
      </c>
      <c r="I8" s="1036" t="s">
        <v>788</v>
      </c>
      <c r="J8" s="1898" t="s">
        <v>789</v>
      </c>
      <c r="K8" s="1642"/>
      <c r="L8" s="1642"/>
      <c r="M8" s="1899"/>
      <c r="N8" s="91"/>
      <c r="O8" s="340"/>
      <c r="P8" s="340"/>
      <c r="Q8" s="341"/>
    </row>
    <row r="9" spans="2:17">
      <c r="B9" s="130"/>
      <c r="C9" s="426"/>
      <c r="D9" s="948" t="s">
        <v>377</v>
      </c>
      <c r="E9" s="1222"/>
      <c r="F9" s="1900"/>
      <c r="G9" s="691"/>
      <c r="H9" s="1901"/>
      <c r="I9" s="1902"/>
      <c r="J9" s="1903"/>
      <c r="K9" s="1904"/>
      <c r="L9" s="1904"/>
      <c r="M9" s="1905"/>
      <c r="N9" s="91"/>
      <c r="O9" s="91"/>
      <c r="P9" s="91"/>
      <c r="Q9" s="115"/>
    </row>
    <row r="10" spans="2:17">
      <c r="B10" s="130"/>
      <c r="C10" s="935"/>
      <c r="D10" s="625"/>
      <c r="E10" s="1223"/>
      <c r="F10" s="1224"/>
      <c r="G10" s="936"/>
      <c r="H10" s="937"/>
      <c r="I10" s="938"/>
      <c r="J10" s="939"/>
      <c r="K10" s="940"/>
      <c r="L10" s="940"/>
      <c r="M10" s="941"/>
      <c r="N10" s="91"/>
      <c r="O10" s="91"/>
      <c r="P10" s="91"/>
      <c r="Q10" s="115"/>
    </row>
    <row r="11" spans="2:17">
      <c r="B11" s="130"/>
      <c r="C11" s="427"/>
      <c r="D11" s="625"/>
      <c r="E11" s="1225"/>
      <c r="F11" s="1226"/>
      <c r="G11" s="692"/>
      <c r="H11" s="428"/>
      <c r="I11" s="429"/>
      <c r="J11" s="1906"/>
      <c r="K11" s="1907"/>
      <c r="L11" s="1907"/>
      <c r="M11" s="1908"/>
      <c r="N11" s="91"/>
      <c r="O11" s="91"/>
      <c r="P11" s="91"/>
      <c r="Q11" s="115"/>
    </row>
    <row r="12" spans="2:17">
      <c r="B12" s="130"/>
      <c r="C12" s="427"/>
      <c r="D12" s="625"/>
      <c r="E12" s="1225"/>
      <c r="F12" s="1226"/>
      <c r="G12" s="692"/>
      <c r="H12" s="428"/>
      <c r="I12" s="429"/>
      <c r="J12" s="1906"/>
      <c r="K12" s="1907"/>
      <c r="L12" s="1907"/>
      <c r="M12" s="1908"/>
      <c r="N12" s="91"/>
      <c r="O12" s="91"/>
      <c r="P12" s="91"/>
      <c r="Q12" s="115"/>
    </row>
    <row r="13" spans="2:17" ht="7.5" customHeight="1" thickBot="1">
      <c r="B13" s="130"/>
      <c r="C13" s="734"/>
      <c r="D13" s="735"/>
      <c r="E13" s="1909"/>
      <c r="F13" s="1910"/>
      <c r="G13" s="1911"/>
      <c r="H13" s="1912"/>
      <c r="I13" s="1913"/>
      <c r="J13" s="1914"/>
      <c r="K13" s="1915"/>
      <c r="L13" s="1915"/>
      <c r="M13" s="1916"/>
      <c r="N13" s="91"/>
      <c r="O13" s="91"/>
      <c r="P13" s="91"/>
      <c r="Q13" s="115"/>
    </row>
    <row r="14" spans="2:17" ht="15" thickBot="1">
      <c r="B14" s="130"/>
      <c r="C14"/>
      <c r="D14" s="416" t="s">
        <v>790</v>
      </c>
      <c r="E14" s="1917">
        <f>SUM(E9:E13)</f>
        <v>0</v>
      </c>
      <c r="F14" s="1918">
        <f>SUM(F9:F13)</f>
        <v>0</v>
      </c>
      <c r="G14" s="111"/>
      <c r="H14" s="91"/>
      <c r="I14" s="91"/>
      <c r="J14" s="91"/>
      <c r="K14" s="91"/>
      <c r="L14" s="91"/>
      <c r="M14" s="91"/>
      <c r="N14" s="91"/>
      <c r="O14" s="91"/>
      <c r="P14" s="91"/>
      <c r="Q14" s="115"/>
    </row>
    <row r="15" spans="2:17" ht="3.75" customHeight="1" thickBot="1">
      <c r="B15" s="130"/>
      <c r="C15" s="112"/>
      <c r="D15" s="112"/>
      <c r="E15" s="1227"/>
      <c r="F15" s="1227"/>
      <c r="G15" s="111"/>
      <c r="H15" s="91"/>
      <c r="I15" s="91"/>
      <c r="J15" s="91"/>
      <c r="K15" s="91"/>
      <c r="L15" s="91"/>
      <c r="M15" s="91"/>
      <c r="N15" s="91"/>
      <c r="O15" s="91"/>
      <c r="P15" s="91"/>
      <c r="Q15" s="115"/>
    </row>
    <row r="16" spans="2:17" ht="15" thickBot="1">
      <c r="B16" s="130"/>
      <c r="C16" s="92" t="s">
        <v>791</v>
      </c>
      <c r="D16" s="92"/>
      <c r="E16" s="953"/>
      <c r="F16" s="1228">
        <f>E14+F14</f>
        <v>0</v>
      </c>
      <c r="G16" s="232"/>
      <c r="H16" s="91"/>
      <c r="I16" s="91"/>
      <c r="J16" s="91"/>
      <c r="K16" s="91"/>
      <c r="L16" s="91"/>
      <c r="M16" s="91"/>
      <c r="N16" s="91"/>
      <c r="O16" s="91"/>
      <c r="P16" s="91"/>
      <c r="Q16" s="115"/>
    </row>
    <row r="17" spans="2:19" ht="7.5" customHeight="1">
      <c r="B17" s="130"/>
      <c r="C17" s="91"/>
      <c r="D17" s="91"/>
      <c r="E17" s="232"/>
      <c r="F17" s="232"/>
      <c r="G17" s="232"/>
      <c r="H17" s="91"/>
      <c r="I17" s="91"/>
      <c r="J17" s="91"/>
      <c r="K17" s="91"/>
      <c r="L17" s="91"/>
      <c r="M17" s="91"/>
      <c r="N17" s="91"/>
      <c r="O17" s="91"/>
      <c r="P17" s="91"/>
      <c r="Q17" s="115"/>
    </row>
    <row r="18" spans="2:19" ht="15" thickBot="1">
      <c r="B18" s="130"/>
      <c r="C18" s="1919" t="s">
        <v>792</v>
      </c>
      <c r="D18" s="1919"/>
      <c r="E18" s="1919"/>
      <c r="F18" s="1919"/>
      <c r="G18" s="1919"/>
      <c r="H18" s="1919"/>
      <c r="I18" s="1919"/>
      <c r="J18" s="1919"/>
      <c r="K18" s="1919"/>
      <c r="L18" s="1919"/>
      <c r="M18" s="1919"/>
      <c r="N18" s="1919"/>
      <c r="O18" s="1919"/>
      <c r="P18" s="1919"/>
      <c r="Q18" s="338"/>
    </row>
    <row r="19" spans="2:19" ht="28.15" thickBot="1">
      <c r="B19" s="339"/>
      <c r="C19" s="626" t="s">
        <v>793</v>
      </c>
      <c r="D19" s="425" t="s">
        <v>794</v>
      </c>
      <c r="E19" s="425" t="s">
        <v>784</v>
      </c>
      <c r="F19" s="425" t="s">
        <v>785</v>
      </c>
      <c r="G19" s="425" t="s">
        <v>795</v>
      </c>
      <c r="H19" s="1036" t="s">
        <v>796</v>
      </c>
      <c r="I19" s="1036" t="s">
        <v>797</v>
      </c>
      <c r="J19" s="425" t="s">
        <v>798</v>
      </c>
      <c r="K19" s="425" t="s">
        <v>799</v>
      </c>
      <c r="L19" s="425" t="s">
        <v>800</v>
      </c>
      <c r="M19" s="1037" t="s">
        <v>786</v>
      </c>
      <c r="N19" s="1037" t="s">
        <v>801</v>
      </c>
      <c r="O19" s="1036" t="s">
        <v>788</v>
      </c>
      <c r="P19" s="1038" t="s">
        <v>802</v>
      </c>
      <c r="Q19" s="341"/>
    </row>
    <row r="20" spans="2:19">
      <c r="B20" s="130"/>
      <c r="C20" s="1501"/>
      <c r="D20" s="1504" t="s">
        <v>377</v>
      </c>
      <c r="E20" s="1229"/>
      <c r="F20" s="1224"/>
      <c r="G20" s="1039" t="s">
        <v>803</v>
      </c>
      <c r="H20" s="1040"/>
      <c r="I20" s="1041"/>
      <c r="J20" s="1042" t="s">
        <v>377</v>
      </c>
      <c r="K20" s="1043"/>
      <c r="L20" s="1044" t="s">
        <v>377</v>
      </c>
      <c r="M20" s="1045"/>
      <c r="N20" s="939"/>
      <c r="O20" s="939"/>
      <c r="P20" s="1046"/>
      <c r="Q20" s="115"/>
      <c r="R20" s="336"/>
      <c r="S20" s="297"/>
    </row>
    <row r="21" spans="2:19">
      <c r="B21" s="130"/>
      <c r="C21" s="1501"/>
      <c r="D21" s="441"/>
      <c r="E21" s="1229"/>
      <c r="F21" s="1224"/>
      <c r="G21" s="1039"/>
      <c r="H21" s="1040"/>
      <c r="I21" s="1041"/>
      <c r="J21" s="1042"/>
      <c r="K21" s="1043"/>
      <c r="L21" s="1044"/>
      <c r="M21" s="1045"/>
      <c r="N21" s="939"/>
      <c r="O21" s="939"/>
      <c r="P21" s="1046"/>
      <c r="Q21" s="115"/>
      <c r="R21" s="336"/>
      <c r="S21" s="297"/>
    </row>
    <row r="22" spans="2:19">
      <c r="B22" s="130"/>
      <c r="C22" s="1502"/>
      <c r="D22" s="441"/>
      <c r="E22" s="1230"/>
      <c r="F22" s="1226"/>
      <c r="G22" s="434"/>
      <c r="H22" s="914"/>
      <c r="I22" s="915"/>
      <c r="J22" s="824"/>
      <c r="K22" s="826"/>
      <c r="L22" s="436"/>
      <c r="M22" s="693"/>
      <c r="N22" s="1297"/>
      <c r="O22" s="1297"/>
      <c r="P22" s="437"/>
      <c r="Q22" s="115"/>
      <c r="S22" s="297"/>
    </row>
    <row r="23" spans="2:19">
      <c r="B23" s="130"/>
      <c r="C23" s="1502"/>
      <c r="D23" s="441"/>
      <c r="E23" s="1230"/>
      <c r="F23" s="1226"/>
      <c r="G23" s="434"/>
      <c r="H23" s="914"/>
      <c r="I23" s="915"/>
      <c r="J23" s="824"/>
      <c r="K23" s="826"/>
      <c r="L23" s="436"/>
      <c r="M23" s="693"/>
      <c r="N23" s="1297"/>
      <c r="O23" s="1297"/>
      <c r="P23" s="437"/>
      <c r="Q23" s="115"/>
      <c r="S23" s="297"/>
    </row>
    <row r="24" spans="2:19">
      <c r="B24" s="130"/>
      <c r="C24" s="1502"/>
      <c r="D24" s="441"/>
      <c r="E24" s="1230"/>
      <c r="F24" s="1226"/>
      <c r="G24" s="434"/>
      <c r="H24" s="1297"/>
      <c r="I24" s="435"/>
      <c r="J24" s="824"/>
      <c r="K24" s="826"/>
      <c r="L24" s="436"/>
      <c r="M24" s="693"/>
      <c r="N24" s="1297"/>
      <c r="O24" s="1297"/>
      <c r="P24" s="437"/>
      <c r="Q24" s="115"/>
      <c r="S24" s="297"/>
    </row>
    <row r="25" spans="2:19">
      <c r="B25" s="130"/>
      <c r="C25" s="1503"/>
      <c r="D25" s="441"/>
      <c r="E25" s="1230"/>
      <c r="F25" s="1226"/>
      <c r="G25" s="434"/>
      <c r="H25" s="1297"/>
      <c r="I25" s="435"/>
      <c r="J25" s="824"/>
      <c r="K25" s="826"/>
      <c r="L25" s="436"/>
      <c r="M25" s="693"/>
      <c r="N25" s="1297"/>
      <c r="O25" s="1297"/>
      <c r="P25" s="437"/>
      <c r="Q25" s="115"/>
      <c r="S25" s="297"/>
    </row>
    <row r="26" spans="2:19">
      <c r="B26" s="130"/>
      <c r="C26" s="433"/>
      <c r="D26" s="441"/>
      <c r="E26" s="1230"/>
      <c r="F26" s="1226"/>
      <c r="G26" s="434"/>
      <c r="H26" s="1297"/>
      <c r="I26" s="435"/>
      <c r="J26" s="824"/>
      <c r="K26" s="826"/>
      <c r="L26" s="436"/>
      <c r="M26" s="693"/>
      <c r="N26" s="1297"/>
      <c r="O26" s="1297"/>
      <c r="P26" s="437"/>
      <c r="Q26" s="115"/>
      <c r="S26" s="297"/>
    </row>
    <row r="27" spans="2:19">
      <c r="B27" s="130"/>
      <c r="C27" s="433"/>
      <c r="D27" s="441"/>
      <c r="E27" s="1230"/>
      <c r="F27" s="1226"/>
      <c r="G27" s="434"/>
      <c r="H27" s="1297"/>
      <c r="I27" s="435"/>
      <c r="J27" s="824"/>
      <c r="K27" s="826"/>
      <c r="L27" s="436"/>
      <c r="M27" s="693"/>
      <c r="N27" s="1297"/>
      <c r="O27" s="1297"/>
      <c r="P27" s="437"/>
      <c r="Q27" s="115"/>
      <c r="S27" s="297"/>
    </row>
    <row r="28" spans="2:19">
      <c r="B28" s="130"/>
      <c r="C28" s="433"/>
      <c r="D28" s="441"/>
      <c r="E28" s="1230"/>
      <c r="F28" s="1226"/>
      <c r="G28" s="434"/>
      <c r="H28" s="914"/>
      <c r="I28" s="915"/>
      <c r="J28" s="824"/>
      <c r="K28" s="826"/>
      <c r="L28" s="436"/>
      <c r="M28" s="693"/>
      <c r="N28" s="1297"/>
      <c r="O28" s="1297"/>
      <c r="P28" s="437"/>
      <c r="Q28" s="115"/>
      <c r="S28" s="297"/>
    </row>
    <row r="29" spans="2:19" ht="7.5" customHeight="1" thickBot="1">
      <c r="B29" s="130"/>
      <c r="C29" s="736"/>
      <c r="D29" s="737"/>
      <c r="E29" s="1920"/>
      <c r="F29" s="1910"/>
      <c r="G29" s="1921"/>
      <c r="H29" s="1922"/>
      <c r="I29" s="1923"/>
      <c r="J29" s="1924"/>
      <c r="K29" s="1924"/>
      <c r="L29" s="1925"/>
      <c r="M29" s="1926"/>
      <c r="N29" s="1922"/>
      <c r="O29" s="1922"/>
      <c r="P29" s="1927"/>
      <c r="Q29" s="115"/>
    </row>
    <row r="30" spans="2:19" ht="15" thickBot="1">
      <c r="B30" s="130"/>
      <c r="C30"/>
      <c r="D30" s="416" t="s">
        <v>804</v>
      </c>
      <c r="E30" s="1231">
        <f>SUM(E20:E29)</f>
        <v>0</v>
      </c>
      <c r="F30" s="1232">
        <f>SUM(F20:F29)</f>
        <v>0</v>
      </c>
      <c r="G30" s="1928"/>
      <c r="H30" s="1929"/>
      <c r="I30" s="417"/>
      <c r="J30" s="91"/>
      <c r="K30" s="91"/>
      <c r="L30" s="91"/>
      <c r="M30" s="91"/>
      <c r="N30" s="91"/>
      <c r="O30" s="417"/>
      <c r="P30" s="417"/>
      <c r="Q30" s="342"/>
    </row>
    <row r="31" spans="2:19" ht="3.75" customHeight="1" thickBot="1">
      <c r="B31" s="130"/>
      <c r="C31" s="112"/>
      <c r="D31" s="112"/>
      <c r="E31" s="1227"/>
      <c r="F31" s="1227"/>
      <c r="G31" s="111"/>
      <c r="H31" s="132"/>
      <c r="I31" s="417"/>
      <c r="J31" s="91"/>
      <c r="K31" s="91"/>
      <c r="L31" s="91"/>
      <c r="M31" s="91"/>
      <c r="N31" s="91"/>
      <c r="O31" s="417"/>
      <c r="P31" s="417"/>
      <c r="Q31" s="342"/>
    </row>
    <row r="32" spans="2:19" ht="15" thickBot="1">
      <c r="B32" s="130"/>
      <c r="C32"/>
      <c r="D32" s="417"/>
      <c r="E32" s="1233" t="s">
        <v>805</v>
      </c>
      <c r="F32" s="1228">
        <f>ROUND((E30+F30),0)</f>
        <v>0</v>
      </c>
      <c r="G32" s="1640" t="str">
        <f>IF('7A'!F32&lt;&gt;0,(IF((ABS('6A'!K123-'7A'!F32)&lt;=10)=TRUE,"",Messages!B55)),"")</f>
        <v/>
      </c>
      <c r="H32" s="1641"/>
      <c r="I32" s="1641"/>
      <c r="J32" s="1641"/>
      <c r="K32" s="1641"/>
      <c r="L32" s="1641"/>
      <c r="M32" s="1641"/>
      <c r="N32" s="1641"/>
      <c r="O32" s="960"/>
      <c r="P32" s="960"/>
      <c r="Q32" s="342"/>
    </row>
    <row r="33" spans="2:17">
      <c r="B33" s="130"/>
      <c r="C33"/>
      <c r="D33"/>
      <c r="E33" s="628"/>
      <c r="F33" s="113"/>
      <c r="G33" s="1643"/>
      <c r="H33" s="1643"/>
      <c r="I33" s="1643"/>
      <c r="J33" s="1643"/>
      <c r="K33" s="1643"/>
      <c r="L33" s="91"/>
      <c r="M33" s="99"/>
      <c r="N33" s="19"/>
      <c r="O33"/>
      <c r="P33" s="417"/>
      <c r="Q33" s="342"/>
    </row>
    <row r="34" spans="2:17" ht="15" thickBot="1">
      <c r="B34" s="130"/>
      <c r="C34" s="1471" t="s">
        <v>806</v>
      </c>
      <c r="D34"/>
      <c r="E34" s="628"/>
      <c r="F34" s="113"/>
      <c r="G34" s="1470"/>
      <c r="H34" s="1470"/>
      <c r="I34" s="1470"/>
      <c r="J34" s="1470"/>
      <c r="K34" s="1470"/>
      <c r="L34" s="91"/>
      <c r="M34" s="99"/>
      <c r="N34" s="19"/>
      <c r="O34"/>
      <c r="P34" s="417"/>
      <c r="Q34" s="342"/>
    </row>
    <row r="35" spans="2:17">
      <c r="B35" s="130"/>
      <c r="C35" s="1476" t="s">
        <v>807</v>
      </c>
      <c r="D35" s="1477"/>
      <c r="E35" s="1478"/>
      <c r="F35" s="1475"/>
      <c r="G35" s="1470"/>
      <c r="H35" s="1470"/>
      <c r="I35" s="1470"/>
      <c r="J35" s="1470"/>
      <c r="K35" s="1470"/>
      <c r="L35" s="91"/>
      <c r="M35" s="99"/>
      <c r="N35" s="19"/>
      <c r="O35"/>
      <c r="P35" s="417"/>
      <c r="Q35" s="342"/>
    </row>
    <row r="36" spans="2:17" ht="15" thickBot="1">
      <c r="B36" s="130"/>
      <c r="C36" s="1472" t="s">
        <v>808</v>
      </c>
      <c r="D36" s="1472"/>
      <c r="E36" s="1473"/>
      <c r="F36" s="1474">
        <f>'6C'!K120+'6C'!L120+'6C'!J13</f>
        <v>0</v>
      </c>
      <c r="G36" s="1470"/>
      <c r="H36" s="1470"/>
      <c r="I36" s="1470"/>
      <c r="J36" s="1470"/>
      <c r="K36" s="1470"/>
      <c r="L36" s="91"/>
      <c r="M36" s="99"/>
      <c r="N36" s="19"/>
      <c r="O36"/>
      <c r="P36" s="417"/>
      <c r="Q36" s="342"/>
    </row>
    <row r="37" spans="2:17" ht="15.6" thickTop="1" thickBot="1">
      <c r="B37" s="130"/>
      <c r="C37" t="s">
        <v>809</v>
      </c>
      <c r="D37"/>
      <c r="E37" s="628"/>
      <c r="F37" s="1500">
        <f>IFERROR(F35/F36,0)</f>
        <v>0</v>
      </c>
      <c r="G37" s="1470"/>
      <c r="H37" s="1470"/>
      <c r="I37" s="1470"/>
      <c r="J37" s="1470"/>
      <c r="K37" s="1470"/>
      <c r="L37" s="91"/>
      <c r="M37" s="99"/>
      <c r="N37" s="19"/>
      <c r="O37"/>
      <c r="P37" s="417"/>
      <c r="Q37" s="342"/>
    </row>
    <row r="38" spans="2:17" ht="7.5" customHeight="1">
      <c r="B38" s="130"/>
      <c r="C38" s="91"/>
      <c r="D38" s="91"/>
      <c r="E38" s="232"/>
      <c r="F38" s="343"/>
      <c r="G38" s="232"/>
      <c r="H38" s="91"/>
      <c r="I38" s="91"/>
      <c r="J38" s="91"/>
      <c r="K38" s="91"/>
      <c r="L38" s="91"/>
      <c r="M38" s="91"/>
      <c r="N38" s="91"/>
      <c r="O38" s="91"/>
      <c r="P38" s="91"/>
      <c r="Q38" s="115"/>
    </row>
    <row r="39" spans="2:17" ht="15" thickBot="1">
      <c r="B39" s="130"/>
      <c r="C39" s="1919" t="s">
        <v>810</v>
      </c>
      <c r="D39" s="1919"/>
      <c r="E39" s="1919"/>
      <c r="F39" s="1919"/>
      <c r="G39" s="1919"/>
      <c r="H39" s="1919"/>
      <c r="I39" s="1919"/>
      <c r="J39" s="1919"/>
      <c r="K39" s="1919"/>
      <c r="L39" s="1919"/>
      <c r="M39" s="1919"/>
      <c r="N39" s="1919"/>
      <c r="O39" s="1919"/>
      <c r="P39" s="1919"/>
      <c r="Q39" s="115"/>
    </row>
    <row r="40" spans="2:17" ht="28.15" thickBot="1">
      <c r="B40" s="130"/>
      <c r="C40" s="626" t="s">
        <v>811</v>
      </c>
      <c r="D40" s="425" t="s">
        <v>812</v>
      </c>
      <c r="E40" s="425" t="s">
        <v>784</v>
      </c>
      <c r="F40" s="425" t="s">
        <v>785</v>
      </c>
      <c r="G40" s="425" t="s">
        <v>795</v>
      </c>
      <c r="H40" s="1036" t="s">
        <v>796</v>
      </c>
      <c r="I40" s="1036" t="s">
        <v>797</v>
      </c>
      <c r="J40" s="425" t="s">
        <v>798</v>
      </c>
      <c r="K40" s="425" t="s">
        <v>799</v>
      </c>
      <c r="L40" s="425" t="s">
        <v>800</v>
      </c>
      <c r="M40" s="1037" t="s">
        <v>786</v>
      </c>
      <c r="N40" s="1037" t="s">
        <v>813</v>
      </c>
      <c r="O40" s="1036" t="s">
        <v>788</v>
      </c>
      <c r="P40" s="1038" t="s">
        <v>802</v>
      </c>
      <c r="Q40" s="115"/>
    </row>
    <row r="41" spans="2:17">
      <c r="B41" s="130"/>
      <c r="C41" s="430"/>
      <c r="D41" s="948" t="s">
        <v>377</v>
      </c>
      <c r="E41" s="1234"/>
      <c r="F41" s="1900"/>
      <c r="G41" s="431" t="s">
        <v>803</v>
      </c>
      <c r="H41" s="1930"/>
      <c r="I41" s="432"/>
      <c r="J41" s="823" t="s">
        <v>377</v>
      </c>
      <c r="K41" s="827"/>
      <c r="L41" s="829" t="s">
        <v>377</v>
      </c>
      <c r="M41" s="438"/>
      <c r="N41" s="1930"/>
      <c r="O41" s="1930"/>
      <c r="P41" s="1931"/>
      <c r="Q41" s="115"/>
    </row>
    <row r="42" spans="2:17">
      <c r="B42" s="130"/>
      <c r="C42" s="433"/>
      <c r="D42" s="441"/>
      <c r="E42" s="1230"/>
      <c r="F42" s="1226"/>
      <c r="G42" s="434"/>
      <c r="H42" s="439"/>
      <c r="I42" s="435"/>
      <c r="J42" s="824"/>
      <c r="K42" s="828"/>
      <c r="L42" s="830"/>
      <c r="M42" s="440"/>
      <c r="N42" s="439"/>
      <c r="O42" s="439"/>
      <c r="P42" s="441"/>
      <c r="Q42" s="115"/>
    </row>
    <row r="43" spans="2:17" ht="7.5" customHeight="1" thickBot="1">
      <c r="B43" s="130"/>
      <c r="C43" s="736"/>
      <c r="D43" s="737"/>
      <c r="E43" s="1920"/>
      <c r="F43" s="1910"/>
      <c r="G43" s="1921"/>
      <c r="H43" s="1808"/>
      <c r="I43" s="1923"/>
      <c r="J43" s="1924"/>
      <c r="K43" s="1924"/>
      <c r="L43" s="1932"/>
      <c r="M43" s="1933"/>
      <c r="N43" s="1808"/>
      <c r="O43" s="1808"/>
      <c r="P43" s="1934"/>
      <c r="Q43" s="115"/>
    </row>
    <row r="44" spans="2:17" ht="15" thickBot="1">
      <c r="B44" s="130"/>
      <c r="C44"/>
      <c r="D44" s="416" t="s">
        <v>804</v>
      </c>
      <c r="E44" s="1235">
        <f>SUM(E41:E43)</f>
        <v>0</v>
      </c>
      <c r="F44" s="1236">
        <f>SUM(F41:F43)</f>
        <v>0</v>
      </c>
      <c r="G44" s="111"/>
      <c r="H44" s="417"/>
      <c r="I44" s="91"/>
      <c r="J44" s="91"/>
      <c r="K44" s="91"/>
      <c r="L44" s="91"/>
      <c r="M44" s="91"/>
      <c r="N44" s="91"/>
      <c r="O44" s="91"/>
      <c r="P44" s="91"/>
      <c r="Q44" s="115"/>
    </row>
    <row r="45" spans="2:17" ht="3.75" customHeight="1" thickBot="1">
      <c r="B45" s="130"/>
      <c r="C45" s="417"/>
      <c r="D45" s="417"/>
      <c r="E45" s="1227"/>
      <c r="F45" s="1237"/>
      <c r="G45" s="111"/>
      <c r="H45" s="417"/>
      <c r="I45" s="91"/>
      <c r="J45" s="91"/>
      <c r="K45" s="91"/>
      <c r="L45" s="91"/>
      <c r="M45" s="91"/>
      <c r="N45" s="91"/>
      <c r="O45" s="91"/>
      <c r="P45" s="91"/>
      <c r="Q45" s="115"/>
    </row>
    <row r="46" spans="2:17" ht="16.5" customHeight="1" thickBot="1">
      <c r="B46" s="130"/>
      <c r="C46"/>
      <c r="D46" s="417"/>
      <c r="E46" s="1233" t="s">
        <v>814</v>
      </c>
      <c r="F46" s="1228">
        <f>ROUND((E44+F44),0)</f>
        <v>0</v>
      </c>
      <c r="G46" s="1640" t="str">
        <f>IF((ABS('6A'!Y123-'7A'!F46)&lt;=10)=TRUE,"",Messages!B56)</f>
        <v/>
      </c>
      <c r="H46" s="1641"/>
      <c r="I46" s="1641"/>
      <c r="J46" s="1641"/>
      <c r="K46" s="1641"/>
      <c r="L46" s="1641"/>
      <c r="M46" s="1641"/>
      <c r="N46" s="1641"/>
      <c r="O46" s="417"/>
      <c r="P46" s="91"/>
      <c r="Q46" s="115"/>
    </row>
    <row r="47" spans="2:17" ht="3.75" customHeight="1" thickBot="1">
      <c r="B47" s="722"/>
      <c r="C47"/>
      <c r="D47"/>
      <c r="E47" s="953"/>
      <c r="F47" s="953"/>
      <c r="G47"/>
      <c r="H47"/>
      <c r="I47"/>
      <c r="J47"/>
      <c r="K47"/>
      <c r="L47"/>
      <c r="M47"/>
      <c r="N47"/>
      <c r="O47"/>
      <c r="P47"/>
      <c r="Q47" s="738"/>
    </row>
    <row r="48" spans="2:17" ht="15.6" thickTop="1" thickBot="1">
      <c r="B48" s="722"/>
      <c r="C48"/>
      <c r="D48"/>
      <c r="E48" s="1238" t="s">
        <v>815</v>
      </c>
      <c r="F48" s="1239">
        <f>F32+F46</f>
        <v>0</v>
      </c>
      <c r="G48" s="1640" t="str">
        <f>IF('7A'!F48&lt;&gt;0,(IF((ABS('6A'!J123-'7A'!F48)&lt;=10)=TRUE,"",Messages!B58)),"")</f>
        <v/>
      </c>
      <c r="H48" s="1641"/>
      <c r="I48" s="1641"/>
      <c r="J48" s="1641"/>
      <c r="K48" s="1641"/>
      <c r="L48" s="1641"/>
      <c r="M48" s="1641"/>
      <c r="N48" s="1641"/>
      <c r="O48"/>
      <c r="P48"/>
      <c r="Q48" s="738"/>
    </row>
    <row r="49" spans="2:17" ht="9" customHeight="1" thickTop="1" thickBot="1">
      <c r="B49" s="344"/>
      <c r="C49" s="345"/>
      <c r="D49" s="345"/>
      <c r="E49" s="346"/>
      <c r="F49" s="347"/>
      <c r="G49" s="347"/>
      <c r="H49" s="348"/>
      <c r="I49" s="348"/>
      <c r="J49" s="120"/>
      <c r="K49" s="120"/>
      <c r="L49" s="120"/>
      <c r="M49" s="120"/>
      <c r="N49" s="120"/>
      <c r="O49" s="348"/>
      <c r="P49" s="348"/>
      <c r="Q49" s="349"/>
    </row>
  </sheetData>
  <sheetProtection algorithmName="SHA-512" hashValue="g2IsnWPT/TxMixJvSTIGKviI+DiLSpDWw/CpGb3w+PLoZr7y0BsBKq6mHRItjMcZqLT5TMpbeOqWRGdpg4KZ5A==" saltValue="vs4RpyJUrt7QWNkNWGg1UA==" spinCount="100000" sheet="1" formatCells="0" formatColumns="0" formatRows="0" insertRows="0"/>
  <mergeCells count="14">
    <mergeCell ref="G32:N32"/>
    <mergeCell ref="G46:N46"/>
    <mergeCell ref="G48:N48"/>
    <mergeCell ref="J11:M11"/>
    <mergeCell ref="C3:P3"/>
    <mergeCell ref="C5:M5"/>
    <mergeCell ref="C7:M7"/>
    <mergeCell ref="J8:M8"/>
    <mergeCell ref="J9:M9"/>
    <mergeCell ref="J12:M12"/>
    <mergeCell ref="J13:M13"/>
    <mergeCell ref="C18:P18"/>
    <mergeCell ref="C39:P39"/>
    <mergeCell ref="G33:K33"/>
  </mergeCells>
  <conditionalFormatting sqref="D9">
    <cfRule type="expression" dxfId="48" priority="14">
      <formula>AND($C$9&lt;&gt;"",$D$9="Select…")</formula>
    </cfRule>
    <cfRule type="expression" dxfId="47" priority="15">
      <formula>AND($C9&lt;&gt;"",D9="")</formula>
    </cfRule>
  </conditionalFormatting>
  <conditionalFormatting sqref="D20">
    <cfRule type="expression" dxfId="46" priority="3">
      <formula>AND($C$27&lt;&gt;"",$D$27="Select…")</formula>
    </cfRule>
  </conditionalFormatting>
  <conditionalFormatting sqref="D20:D28">
    <cfRule type="expression" dxfId="45" priority="1">
      <formula>AND($C20&lt;&gt;"",D20="")</formula>
    </cfRule>
  </conditionalFormatting>
  <conditionalFormatting sqref="D41">
    <cfRule type="expression" dxfId="44" priority="16">
      <formula>AND($C$41&lt;&gt;"",$D$41="Select…")</formula>
    </cfRule>
  </conditionalFormatting>
  <conditionalFormatting sqref="D41:D42">
    <cfRule type="expression" dxfId="43" priority="18">
      <formula>AND($C41&lt;&gt;"",D41="")</formula>
    </cfRule>
  </conditionalFormatting>
  <conditionalFormatting sqref="G32:G37">
    <cfRule type="containsText" dxfId="42" priority="8" operator="containsText" text="warning">
      <formula>NOT(ISERROR(SEARCH("warning",G32)))</formula>
    </cfRule>
  </conditionalFormatting>
  <conditionalFormatting sqref="G46">
    <cfRule type="containsText" dxfId="41" priority="7" operator="containsText" text="warning">
      <formula>NOT(ISERROR(SEARCH("warning",G46)))</formula>
    </cfRule>
  </conditionalFormatting>
  <conditionalFormatting sqref="G48">
    <cfRule type="containsText" dxfId="40" priority="6" operator="containsText" text="warning">
      <formula>NOT(ISERROR(SEARCH("warning",G48)))</formula>
    </cfRule>
  </conditionalFormatting>
  <conditionalFormatting sqref="L20:P28">
    <cfRule type="expression" dxfId="39" priority="11">
      <formula>$K20="Non-Recoverable"</formula>
    </cfRule>
  </conditionalFormatting>
  <conditionalFormatting sqref="L41:P42">
    <cfRule type="expression" dxfId="38" priority="25">
      <formula>$K41="Non-Recoverable"</formula>
    </cfRule>
  </conditionalFormatting>
  <dataValidations count="11">
    <dataValidation type="list" allowBlank="1" showInputMessage="1" showErrorMessage="1" sqref="K41" xr:uid="{00000000-0002-0000-1800-000000000000}">
      <formula1>INDIRECT(J20)</formula1>
    </dataValidation>
    <dataValidation type="list" allowBlank="1" showInputMessage="1" showErrorMessage="1" sqref="D41:D42" xr:uid="{00000000-0002-0000-1800-000001000000}">
      <formula1>NonRes_FundSource</formula1>
    </dataValidation>
    <dataValidation type="list" allowBlank="1" showInputMessage="1" showErrorMessage="1" sqref="D9:D12 D20:D28" xr:uid="{00000000-0002-0000-1800-000002000000}">
      <formula1>Fund_Source</formula1>
    </dataValidation>
    <dataValidation type="list" allowBlank="1" showInputMessage="1" showErrorMessage="1" sqref="G41:G42 G20:G28" xr:uid="{00000000-0002-0000-1800-000003000000}">
      <formula1>"Select...,Public,Private"</formula1>
    </dataValidation>
    <dataValidation type="list" allowBlank="1" showInputMessage="1" showErrorMessage="1" sqref="G29 G43" xr:uid="{00000000-0002-0000-1800-000004000000}">
      <formula1>"Public,Private"</formula1>
    </dataValidation>
    <dataValidation type="list" allowBlank="1" showInputMessage="1" showErrorMessage="1" sqref="J41:J43 J20:J29" xr:uid="{00000000-0002-0000-1800-000005000000}">
      <formula1>G_or_L</formula1>
    </dataValidation>
    <dataValidation type="list" allowBlank="1" showInputMessage="1" showErrorMessage="1" sqref="K29" xr:uid="{00000000-0002-0000-1800-000006000000}">
      <formula1>INDIRECT(J20)</formula1>
    </dataValidation>
    <dataValidation type="list" allowBlank="1" showInputMessage="1" showErrorMessage="1" sqref="K42" xr:uid="{00000000-0002-0000-1800-000007000000}">
      <formula1>INDIRECT(J20)</formula1>
    </dataValidation>
    <dataValidation type="list" allowBlank="1" showInputMessage="1" showErrorMessage="1" sqref="K43" xr:uid="{00000000-0002-0000-1800-000008000000}">
      <formula1>INDIRECT(J20)</formula1>
    </dataValidation>
    <dataValidation type="list" allowBlank="1" showInputMessage="1" showErrorMessage="1" sqref="L41:L43 L20:L29" xr:uid="{00000000-0002-0000-1800-000009000000}">
      <formula1>Debt_Type</formula1>
    </dataValidation>
    <dataValidation type="list" allowBlank="1" showInputMessage="1" showErrorMessage="1" sqref="K20:K28" xr:uid="{00000000-0002-0000-1800-00000A000000}">
      <formula1>INDIRECT(J20)</formula1>
    </dataValidation>
  </dataValidations>
  <pageMargins left="0.25" right="0.25" top="0.75" bottom="0.75" header="0.3" footer="0.3"/>
  <pageSetup paperSize="5" scale="83" orientation="landscape" r:id="rId1"/>
  <headerFooter>
    <oddFooter>&amp;LForm 7A
Financing Sources&amp;CCFA Forms</oddFooter>
  </headerFooter>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AL56"/>
  <sheetViews>
    <sheetView showGridLines="0" zoomScaleNormal="100" zoomScaleSheetLayoutView="100" workbookViewId="0">
      <selection activeCell="AD44" sqref="AD44"/>
    </sheetView>
  </sheetViews>
  <sheetFormatPr defaultColWidth="9.140625" defaultRowHeight="14.45"/>
  <cols>
    <col min="1" max="2" width="1.7109375" style="248" customWidth="1"/>
    <col min="3" max="3" width="21.5703125" style="248" bestFit="1" customWidth="1"/>
    <col min="4" max="17" width="8.5703125" style="248" bestFit="1" customWidth="1"/>
    <col min="18" max="20" width="3" style="248" customWidth="1"/>
    <col min="21" max="34" width="8.5703125" style="248" bestFit="1" customWidth="1"/>
    <col min="35" max="35" width="9.85546875" style="248" bestFit="1" customWidth="1"/>
    <col min="36" max="36" width="2.28515625" style="248" customWidth="1"/>
    <col min="37" max="37" width="24.28515625" style="248" customWidth="1"/>
    <col min="38" max="38" width="20.28515625" style="248" bestFit="1" customWidth="1"/>
    <col min="39" max="16384" width="9.140625" style="248"/>
  </cols>
  <sheetData>
    <row r="1" spans="2:36" ht="9" customHeight="1" thickBot="1"/>
    <row r="2" spans="2:36" ht="9" customHeight="1">
      <c r="B2" s="1332"/>
      <c r="C2" s="272"/>
      <c r="D2" s="272"/>
      <c r="E2" s="272"/>
      <c r="F2" s="272"/>
      <c r="G2" s="272"/>
      <c r="H2" s="272"/>
      <c r="I2" s="272"/>
      <c r="J2" s="272"/>
      <c r="K2" s="272"/>
      <c r="L2" s="739"/>
      <c r="M2" s="739"/>
      <c r="N2" s="739"/>
      <c r="O2" s="739"/>
      <c r="P2" s="739"/>
      <c r="Q2" s="739"/>
      <c r="R2" s="740"/>
      <c r="S2" s="1333"/>
      <c r="T2" s="803"/>
      <c r="U2" s="739"/>
      <c r="V2" s="739"/>
      <c r="W2" s="739"/>
      <c r="X2" s="739"/>
      <c r="Y2" s="739"/>
      <c r="Z2" s="739"/>
      <c r="AA2" s="739"/>
      <c r="AB2" s="739"/>
      <c r="AC2" s="739"/>
      <c r="AD2" s="739"/>
      <c r="AE2" s="739"/>
      <c r="AF2" s="739"/>
      <c r="AG2" s="739"/>
      <c r="AH2" s="739"/>
      <c r="AI2" s="739"/>
      <c r="AJ2" s="740"/>
    </row>
    <row r="3" spans="2:36" ht="18">
      <c r="B3" s="1334"/>
      <c r="C3" s="1769" t="s">
        <v>816</v>
      </c>
      <c r="D3" s="1769"/>
      <c r="E3" s="1769"/>
      <c r="F3" s="1769"/>
      <c r="G3" s="1769"/>
      <c r="H3" s="1769"/>
      <c r="I3" s="1769"/>
      <c r="J3" s="1769"/>
      <c r="K3" s="1769"/>
      <c r="L3" s="1769"/>
      <c r="M3" s="1769"/>
      <c r="N3" s="1769"/>
      <c r="O3" s="1769"/>
      <c r="P3" s="1769"/>
      <c r="Q3" s="1769"/>
      <c r="R3" s="1335"/>
      <c r="S3" s="1336"/>
      <c r="T3" s="1337"/>
      <c r="U3" s="1769" t="s">
        <v>817</v>
      </c>
      <c r="V3" s="1769"/>
      <c r="W3" s="1769"/>
      <c r="X3" s="1769"/>
      <c r="Y3" s="1769"/>
      <c r="Z3" s="1769"/>
      <c r="AA3" s="1769"/>
      <c r="AB3" s="1769"/>
      <c r="AC3" s="1769"/>
      <c r="AD3" s="1769"/>
      <c r="AE3" s="1769"/>
      <c r="AF3" s="1769"/>
      <c r="AG3" s="1769"/>
      <c r="AH3" s="1769"/>
      <c r="AI3" s="1769"/>
      <c r="AJ3" s="738"/>
    </row>
    <row r="4" spans="2:36" ht="15" customHeight="1">
      <c r="B4" s="1334"/>
      <c r="C4" s="94"/>
      <c r="D4" s="94"/>
      <c r="E4" s="94"/>
      <c r="F4" s="94"/>
      <c r="G4" s="94"/>
      <c r="H4" s="94"/>
      <c r="I4" s="94"/>
      <c r="J4" s="94"/>
      <c r="K4" s="94"/>
      <c r="L4"/>
      <c r="M4"/>
      <c r="N4"/>
      <c r="O4"/>
      <c r="P4"/>
      <c r="Q4"/>
      <c r="R4" s="738"/>
      <c r="T4" s="722"/>
      <c r="U4"/>
      <c r="V4"/>
      <c r="W4"/>
      <c r="X4"/>
      <c r="Y4"/>
      <c r="Z4"/>
      <c r="AA4"/>
      <c r="AB4"/>
      <c r="AC4"/>
      <c r="AD4"/>
      <c r="AE4"/>
      <c r="AF4"/>
      <c r="AG4"/>
      <c r="AH4"/>
      <c r="AI4"/>
      <c r="AJ4" s="738"/>
    </row>
    <row r="5" spans="2:36" ht="15" thickBot="1">
      <c r="B5" s="330"/>
      <c r="C5" s="1657" t="str">
        <f>IF('1'!G5="",Messages!B3,(CONCATENATE("Project Name: ",'1'!G5)))</f>
        <v>Enter Project Name on Form 1</v>
      </c>
      <c r="D5" s="1657"/>
      <c r="E5" s="1657"/>
      <c r="F5" s="1657"/>
      <c r="G5" s="1657"/>
      <c r="H5" s="1657"/>
      <c r="I5" s="1657"/>
      <c r="J5" s="1657"/>
      <c r="K5" s="91"/>
      <c r="L5" s="92" t="s">
        <v>818</v>
      </c>
      <c r="M5" s="1338"/>
      <c r="N5" s="91"/>
      <c r="O5" s="91"/>
      <c r="P5" s="91"/>
      <c r="Q5" s="91"/>
      <c r="R5" s="115"/>
      <c r="S5" s="386"/>
      <c r="T5" s="722"/>
      <c r="U5" s="1657" t="str">
        <f>C5</f>
        <v>Enter Project Name on Form 1</v>
      </c>
      <c r="V5" s="1657"/>
      <c r="W5" s="1657"/>
      <c r="X5" s="1657"/>
      <c r="Y5" s="1657"/>
      <c r="Z5" s="1657"/>
      <c r="AA5" s="1657"/>
      <c r="AB5" s="1657"/>
      <c r="AC5" s="91"/>
      <c r="AD5" s="92" t="s">
        <v>818</v>
      </c>
      <c r="AE5" s="1339" t="str">
        <f>IF(M5="","",M5)</f>
        <v/>
      </c>
      <c r="AF5"/>
      <c r="AG5"/>
      <c r="AH5"/>
      <c r="AI5"/>
      <c r="AJ5" s="738"/>
    </row>
    <row r="6" spans="2:36" ht="15" customHeight="1">
      <c r="B6" s="330"/>
      <c r="C6" s="91"/>
      <c r="D6" s="353"/>
      <c r="E6" s="1340"/>
      <c r="F6" s="378"/>
      <c r="G6" s="1341"/>
      <c r="H6" s="353"/>
      <c r="I6" s="353"/>
      <c r="J6" s="353"/>
      <c r="K6" s="242"/>
      <c r="L6"/>
      <c r="M6"/>
      <c r="N6"/>
      <c r="O6"/>
      <c r="P6"/>
      <c r="Q6"/>
      <c r="R6" s="738"/>
      <c r="T6" s="722"/>
      <c r="U6"/>
      <c r="V6"/>
      <c r="W6"/>
      <c r="X6"/>
      <c r="Y6"/>
      <c r="Z6"/>
      <c r="AA6"/>
      <c r="AB6"/>
      <c r="AC6"/>
      <c r="AD6"/>
      <c r="AE6"/>
      <c r="AF6"/>
      <c r="AG6"/>
      <c r="AH6"/>
      <c r="AI6"/>
      <c r="AJ6" s="738"/>
    </row>
    <row r="7" spans="2:36" ht="15" customHeight="1" thickBot="1">
      <c r="B7" s="330"/>
      <c r="C7"/>
      <c r="D7"/>
      <c r="E7"/>
      <c r="F7"/>
      <c r="G7"/>
      <c r="H7"/>
      <c r="I7"/>
      <c r="J7"/>
      <c r="K7"/>
      <c r="L7"/>
      <c r="M7"/>
      <c r="N7"/>
      <c r="O7"/>
      <c r="P7"/>
      <c r="Q7"/>
      <c r="R7" s="738"/>
      <c r="T7" s="722"/>
      <c r="U7"/>
      <c r="V7"/>
      <c r="W7"/>
      <c r="X7"/>
      <c r="Y7"/>
      <c r="Z7"/>
      <c r="AA7"/>
      <c r="AB7"/>
      <c r="AC7"/>
      <c r="AD7"/>
      <c r="AE7"/>
      <c r="AF7"/>
      <c r="AG7"/>
      <c r="AH7"/>
      <c r="AI7"/>
      <c r="AJ7" s="738"/>
    </row>
    <row r="8" spans="2:36" ht="15" customHeight="1">
      <c r="B8" s="330"/>
      <c r="C8" s="98" t="s">
        <v>819</v>
      </c>
      <c r="D8" s="1342" t="s">
        <v>820</v>
      </c>
      <c r="E8" s="1343" t="s">
        <v>821</v>
      </c>
      <c r="F8" s="1343" t="s">
        <v>822</v>
      </c>
      <c r="G8" s="1343" t="s">
        <v>823</v>
      </c>
      <c r="H8" s="1343" t="s">
        <v>824</v>
      </c>
      <c r="I8" s="1343" t="s">
        <v>825</v>
      </c>
      <c r="J8" s="1343" t="s">
        <v>483</v>
      </c>
      <c r="K8" s="1343" t="s">
        <v>825</v>
      </c>
      <c r="L8" s="1343" t="s">
        <v>823</v>
      </c>
      <c r="M8" s="1343" t="s">
        <v>823</v>
      </c>
      <c r="N8" s="1343" t="s">
        <v>483</v>
      </c>
      <c r="O8" s="1343" t="s">
        <v>826</v>
      </c>
      <c r="P8" s="1343" t="s">
        <v>820</v>
      </c>
      <c r="Q8" s="1344" t="s">
        <v>821</v>
      </c>
      <c r="R8" s="1345"/>
      <c r="S8" s="1346"/>
      <c r="T8" s="722"/>
      <c r="U8" s="1342" t="s">
        <v>822</v>
      </c>
      <c r="V8" s="1343" t="s">
        <v>823</v>
      </c>
      <c r="W8" s="1343" t="s">
        <v>824</v>
      </c>
      <c r="X8" s="1343" t="s">
        <v>825</v>
      </c>
      <c r="Y8" s="1343" t="s">
        <v>483</v>
      </c>
      <c r="Z8" s="1343" t="s">
        <v>825</v>
      </c>
      <c r="AA8" s="1343" t="s">
        <v>823</v>
      </c>
      <c r="AB8" s="1343" t="s">
        <v>823</v>
      </c>
      <c r="AC8" s="1343" t="s">
        <v>483</v>
      </c>
      <c r="AD8" s="1343" t="s">
        <v>826</v>
      </c>
      <c r="AE8" s="1343" t="s">
        <v>820</v>
      </c>
      <c r="AF8" s="1347" t="s">
        <v>821</v>
      </c>
      <c r="AG8" s="1347" t="s">
        <v>822</v>
      </c>
      <c r="AH8" s="1344" t="s">
        <v>823</v>
      </c>
      <c r="AI8"/>
      <c r="AJ8" s="738"/>
    </row>
    <row r="9" spans="2:36" ht="15" customHeight="1" thickBot="1">
      <c r="B9" s="330"/>
      <c r="C9" s="98" t="s">
        <v>827</v>
      </c>
      <c r="D9" s="1348"/>
      <c r="E9" s="1349"/>
      <c r="F9" s="1349"/>
      <c r="G9" s="1349"/>
      <c r="H9" s="1349"/>
      <c r="I9" s="1349"/>
      <c r="J9" s="1349"/>
      <c r="K9" s="1349"/>
      <c r="L9" s="1349"/>
      <c r="M9" s="1349"/>
      <c r="N9" s="1349"/>
      <c r="O9" s="1349"/>
      <c r="P9" s="1349"/>
      <c r="Q9" s="1350"/>
      <c r="R9" s="1351"/>
      <c r="S9" s="1352"/>
      <c r="T9" s="722"/>
      <c r="U9" s="1353"/>
      <c r="V9" s="1349"/>
      <c r="W9" s="1349"/>
      <c r="X9" s="1349"/>
      <c r="Y9" s="1349"/>
      <c r="Z9" s="1349"/>
      <c r="AA9" s="1354"/>
      <c r="AB9" s="1349"/>
      <c r="AC9" s="1349"/>
      <c r="AD9" s="1349"/>
      <c r="AE9" s="1349"/>
      <c r="AF9" s="1349"/>
      <c r="AG9" s="1349"/>
      <c r="AH9" s="1350"/>
      <c r="AI9" s="1355"/>
      <c r="AJ9" s="738"/>
    </row>
    <row r="10" spans="2:36" ht="15" customHeight="1" thickBot="1">
      <c r="B10" s="330"/>
      <c r="C10" s="91"/>
      <c r="D10"/>
      <c r="E10"/>
      <c r="F10"/>
      <c r="G10"/>
      <c r="H10"/>
      <c r="I10"/>
      <c r="J10"/>
      <c r="K10"/>
      <c r="L10"/>
      <c r="M10"/>
      <c r="N10"/>
      <c r="O10"/>
      <c r="P10"/>
      <c r="Q10"/>
      <c r="R10" s="738"/>
      <c r="T10" s="722"/>
      <c r="U10"/>
      <c r="V10"/>
      <c r="W10"/>
      <c r="X10"/>
      <c r="Y10"/>
      <c r="Z10"/>
      <c r="AA10"/>
      <c r="AB10"/>
      <c r="AC10"/>
      <c r="AD10"/>
      <c r="AE10"/>
      <c r="AF10"/>
      <c r="AG10"/>
      <c r="AH10"/>
      <c r="AI10"/>
      <c r="AJ10" s="738"/>
    </row>
    <row r="11" spans="2:36" ht="15" customHeight="1" thickBot="1">
      <c r="B11" s="330"/>
      <c r="C11" s="1935" t="s">
        <v>828</v>
      </c>
      <c r="D11" s="1936"/>
      <c r="E11" s="1936"/>
      <c r="F11" s="1936"/>
      <c r="G11" s="1936"/>
      <c r="H11" s="1936"/>
      <c r="I11" s="1936"/>
      <c r="J11" s="1936"/>
      <c r="K11" s="1936"/>
      <c r="L11" s="1936"/>
      <c r="M11" s="1936"/>
      <c r="N11" s="1936"/>
      <c r="O11" s="1936"/>
      <c r="P11" s="1936"/>
      <c r="Q11" s="1937"/>
      <c r="R11" s="1356"/>
      <c r="S11" s="1357"/>
      <c r="T11" s="722"/>
      <c r="U11" s="1658" t="s">
        <v>829</v>
      </c>
      <c r="V11" s="1659"/>
      <c r="W11" s="1659"/>
      <c r="X11" s="1659"/>
      <c r="Y11" s="1659"/>
      <c r="Z11" s="1659"/>
      <c r="AA11" s="1659"/>
      <c r="AB11" s="1659"/>
      <c r="AC11" s="1659"/>
      <c r="AD11" s="1659"/>
      <c r="AE11" s="1659"/>
      <c r="AF11" s="1659"/>
      <c r="AG11" s="1659"/>
      <c r="AH11" s="1659"/>
      <c r="AI11" s="1660"/>
      <c r="AJ11" s="738"/>
    </row>
    <row r="12" spans="2:36" ht="15" customHeight="1" thickBot="1">
      <c r="B12" s="330"/>
      <c r="C12" s="1358" t="s">
        <v>781</v>
      </c>
      <c r="D12"/>
      <c r="E12"/>
      <c r="F12"/>
      <c r="G12"/>
      <c r="H12"/>
      <c r="I12"/>
      <c r="J12"/>
      <c r="K12"/>
      <c r="L12"/>
      <c r="M12"/>
      <c r="N12"/>
      <c r="O12"/>
      <c r="P12"/>
      <c r="Q12"/>
      <c r="R12" s="738"/>
      <c r="T12" s="722"/>
      <c r="U12"/>
      <c r="V12"/>
      <c r="W12"/>
      <c r="X12"/>
      <c r="Y12"/>
      <c r="Z12"/>
      <c r="AA12"/>
      <c r="AB12"/>
      <c r="AC12"/>
      <c r="AD12"/>
      <c r="AE12"/>
      <c r="AF12"/>
      <c r="AG12"/>
      <c r="AH12"/>
      <c r="AI12" s="1359" t="s">
        <v>830</v>
      </c>
      <c r="AJ12" s="738"/>
    </row>
    <row r="13" spans="2:36" ht="15" customHeight="1">
      <c r="B13" s="330"/>
      <c r="C13" s="1360"/>
      <c r="D13" s="1361"/>
      <c r="E13" s="1362"/>
      <c r="F13" s="1362"/>
      <c r="G13" s="1362"/>
      <c r="H13" s="1362"/>
      <c r="I13" s="1362"/>
      <c r="J13" s="1362"/>
      <c r="K13" s="1362"/>
      <c r="L13" s="1362"/>
      <c r="M13" s="1362"/>
      <c r="N13" s="1362"/>
      <c r="O13" s="1362"/>
      <c r="P13" s="1362"/>
      <c r="Q13" s="1363"/>
      <c r="R13" s="1364"/>
      <c r="S13" s="1365"/>
      <c r="T13" s="1366"/>
      <c r="U13" s="1367"/>
      <c r="V13" s="1362"/>
      <c r="W13" s="1362"/>
      <c r="X13" s="1362"/>
      <c r="Y13" s="1362"/>
      <c r="Z13" s="1362"/>
      <c r="AA13" s="1362"/>
      <c r="AB13" s="1362"/>
      <c r="AC13" s="1362"/>
      <c r="AD13" s="1362"/>
      <c r="AE13" s="1362"/>
      <c r="AF13" s="1362"/>
      <c r="AG13" s="1362"/>
      <c r="AH13" s="1363"/>
      <c r="AI13" s="1368">
        <f>SUM(D13:Q13)+SUM(U13:AH13)</f>
        <v>0</v>
      </c>
      <c r="AJ13" s="738"/>
    </row>
    <row r="14" spans="2:36" ht="15" customHeight="1">
      <c r="B14" s="330"/>
      <c r="C14" s="1369"/>
      <c r="D14" s="1370"/>
      <c r="E14" s="1371"/>
      <c r="F14" s="1371"/>
      <c r="G14" s="1371"/>
      <c r="H14" s="1371"/>
      <c r="I14" s="1371"/>
      <c r="J14" s="1371"/>
      <c r="K14" s="1371"/>
      <c r="L14" s="1371"/>
      <c r="M14" s="1371"/>
      <c r="N14" s="1371"/>
      <c r="O14" s="1371"/>
      <c r="P14" s="1371"/>
      <c r="Q14" s="1372"/>
      <c r="R14" s="1364"/>
      <c r="S14" s="1365"/>
      <c r="T14" s="1366"/>
      <c r="U14" s="1373"/>
      <c r="V14" s="1371"/>
      <c r="W14" s="1371"/>
      <c r="X14" s="1371"/>
      <c r="Y14" s="1371"/>
      <c r="Z14" s="1371"/>
      <c r="AA14" s="1371"/>
      <c r="AB14" s="1371"/>
      <c r="AC14" s="1371"/>
      <c r="AD14" s="1371"/>
      <c r="AE14" s="1371"/>
      <c r="AF14" s="1371"/>
      <c r="AG14" s="1371"/>
      <c r="AH14" s="1372"/>
      <c r="AI14" s="1374">
        <f>SUM(D14:Q14)+SUM(U14:AH14)</f>
        <v>0</v>
      </c>
      <c r="AJ14" s="738"/>
    </row>
    <row r="15" spans="2:36" ht="15" customHeight="1">
      <c r="B15" s="330"/>
      <c r="C15" s="1369"/>
      <c r="D15" s="1370"/>
      <c r="E15" s="1371"/>
      <c r="F15" s="1371"/>
      <c r="G15" s="1371"/>
      <c r="H15" s="1371"/>
      <c r="I15" s="1371"/>
      <c r="J15" s="1371"/>
      <c r="K15" s="1371"/>
      <c r="L15" s="1371"/>
      <c r="M15" s="1371"/>
      <c r="N15" s="1371"/>
      <c r="O15" s="1371"/>
      <c r="P15" s="1371"/>
      <c r="Q15" s="1372"/>
      <c r="R15" s="1364"/>
      <c r="S15" s="1365"/>
      <c r="T15" s="1366"/>
      <c r="U15" s="1373"/>
      <c r="V15" s="1371"/>
      <c r="W15" s="1371"/>
      <c r="X15" s="1371"/>
      <c r="Y15" s="1371"/>
      <c r="Z15" s="1371"/>
      <c r="AA15" s="1371"/>
      <c r="AB15" s="1371"/>
      <c r="AC15" s="1371"/>
      <c r="AD15" s="1371"/>
      <c r="AE15" s="1371"/>
      <c r="AF15" s="1371"/>
      <c r="AG15" s="1371"/>
      <c r="AH15" s="1372"/>
      <c r="AI15" s="1375">
        <f>SUM(D15:Q15)+SUM(U15:AH15)</f>
        <v>0</v>
      </c>
      <c r="AJ15" s="738"/>
    </row>
    <row r="16" spans="2:36" ht="15" customHeight="1" thickBot="1">
      <c r="B16" s="330"/>
      <c r="C16" s="1369"/>
      <c r="D16" s="1376"/>
      <c r="E16" s="1377"/>
      <c r="F16" s="1377"/>
      <c r="G16" s="1377"/>
      <c r="H16" s="1377"/>
      <c r="I16" s="1377"/>
      <c r="J16" s="1377"/>
      <c r="K16" s="1377"/>
      <c r="L16" s="1377"/>
      <c r="M16" s="1377"/>
      <c r="N16" s="1377"/>
      <c r="O16" s="1377"/>
      <c r="P16" s="1377"/>
      <c r="Q16" s="1378"/>
      <c r="R16" s="1364"/>
      <c r="S16" s="1365"/>
      <c r="T16" s="1366"/>
      <c r="U16" s="1379"/>
      <c r="V16" s="1377"/>
      <c r="W16" s="1377"/>
      <c r="X16" s="1377"/>
      <c r="Y16" s="1377"/>
      <c r="Z16" s="1377"/>
      <c r="AA16" s="1377"/>
      <c r="AB16" s="1377"/>
      <c r="AC16" s="1377"/>
      <c r="AD16" s="1377"/>
      <c r="AE16" s="1377"/>
      <c r="AF16" s="1377"/>
      <c r="AG16" s="1377"/>
      <c r="AH16" s="1378"/>
      <c r="AI16" s="1380">
        <f>SUM(D16:Q16)+SUM(U16:AH16)</f>
        <v>0</v>
      </c>
      <c r="AJ16" s="738"/>
    </row>
    <row r="17" spans="2:38" ht="15" customHeight="1" thickBot="1">
      <c r="B17" s="330"/>
      <c r="C17" s="1381" t="s">
        <v>831</v>
      </c>
      <c r="D17" s="1382">
        <f>SUM(D13:D16)</f>
        <v>0</v>
      </c>
      <c r="E17" s="1383">
        <f t="shared" ref="E17:Q17" si="0">SUM(E13:E16)</f>
        <v>0</v>
      </c>
      <c r="F17" s="1383">
        <f t="shared" si="0"/>
        <v>0</v>
      </c>
      <c r="G17" s="1383">
        <f t="shared" si="0"/>
        <v>0</v>
      </c>
      <c r="H17" s="1383">
        <f t="shared" si="0"/>
        <v>0</v>
      </c>
      <c r="I17" s="1383">
        <f t="shared" si="0"/>
        <v>0</v>
      </c>
      <c r="J17" s="1383">
        <f t="shared" si="0"/>
        <v>0</v>
      </c>
      <c r="K17" s="1383">
        <f t="shared" si="0"/>
        <v>0</v>
      </c>
      <c r="L17" s="1383">
        <f t="shared" si="0"/>
        <v>0</v>
      </c>
      <c r="M17" s="1383">
        <f t="shared" si="0"/>
        <v>0</v>
      </c>
      <c r="N17" s="1383">
        <f t="shared" si="0"/>
        <v>0</v>
      </c>
      <c r="O17" s="1383">
        <f t="shared" si="0"/>
        <v>0</v>
      </c>
      <c r="P17" s="1383">
        <f t="shared" si="0"/>
        <v>0</v>
      </c>
      <c r="Q17" s="1384">
        <f t="shared" si="0"/>
        <v>0</v>
      </c>
      <c r="R17" s="1364"/>
      <c r="S17" s="1365"/>
      <c r="T17" s="1366"/>
      <c r="U17" s="1382">
        <f t="shared" ref="U17:AF17" si="1">SUM(U13:U16)</f>
        <v>0</v>
      </c>
      <c r="V17" s="1383">
        <f t="shared" si="1"/>
        <v>0</v>
      </c>
      <c r="W17" s="1383">
        <f t="shared" si="1"/>
        <v>0</v>
      </c>
      <c r="X17" s="1383">
        <f t="shared" si="1"/>
        <v>0</v>
      </c>
      <c r="Y17" s="1383">
        <f t="shared" si="1"/>
        <v>0</v>
      </c>
      <c r="Z17" s="1383">
        <f t="shared" si="1"/>
        <v>0</v>
      </c>
      <c r="AA17" s="1383">
        <f t="shared" si="1"/>
        <v>0</v>
      </c>
      <c r="AB17" s="1383">
        <f t="shared" si="1"/>
        <v>0</v>
      </c>
      <c r="AC17" s="1383">
        <f t="shared" si="1"/>
        <v>0</v>
      </c>
      <c r="AD17" s="1383">
        <f t="shared" si="1"/>
        <v>0</v>
      </c>
      <c r="AE17" s="1383">
        <f t="shared" si="1"/>
        <v>0</v>
      </c>
      <c r="AF17" s="1385">
        <f t="shared" si="1"/>
        <v>0</v>
      </c>
      <c r="AG17" s="1385">
        <f>SUM(AG13:AG16)</f>
        <v>0</v>
      </c>
      <c r="AH17" s="1384">
        <f>SUM(AH13:AH16)</f>
        <v>0</v>
      </c>
      <c r="AI17" s="1386">
        <f>ROUND((SUM(AI13:AI16)),0)</f>
        <v>0</v>
      </c>
      <c r="AJ17" s="738"/>
      <c r="AK17" s="1387"/>
      <c r="AL17" s="1388"/>
    </row>
    <row r="18" spans="2:38" ht="3.75" customHeight="1">
      <c r="B18" s="330"/>
      <c r="C18" s="19"/>
      <c r="D18" s="57"/>
      <c r="E18" s="58"/>
      <c r="F18" s="1389"/>
      <c r="G18" s="1390"/>
      <c r="H18" s="57"/>
      <c r="I18" s="57"/>
      <c r="J18" s="57"/>
      <c r="K18" s="57"/>
      <c r="L18" s="57"/>
      <c r="M18" s="953"/>
      <c r="N18" s="953"/>
      <c r="O18" s="953"/>
      <c r="P18" s="953"/>
      <c r="Q18" s="953"/>
      <c r="R18" s="1391"/>
      <c r="S18" s="1324"/>
      <c r="T18" s="1366"/>
      <c r="U18" s="953"/>
      <c r="V18" s="953"/>
      <c r="W18" s="953"/>
      <c r="X18" s="953"/>
      <c r="Y18" s="953"/>
      <c r="Z18" s="953"/>
      <c r="AA18" s="953"/>
      <c r="AB18" s="953"/>
      <c r="AC18" s="953"/>
      <c r="AD18" s="953"/>
      <c r="AE18" s="953"/>
      <c r="AF18" s="953"/>
      <c r="AG18" s="953"/>
      <c r="AH18" s="953"/>
      <c r="AI18" s="953"/>
      <c r="AJ18" s="738"/>
      <c r="AK18" s="1387"/>
      <c r="AL18" s="1388"/>
    </row>
    <row r="19" spans="2:38" ht="15" customHeight="1" thickBot="1">
      <c r="B19" s="330"/>
      <c r="C19" s="1392" t="s">
        <v>661</v>
      </c>
      <c r="D19" s="1393"/>
      <c r="E19" s="1393"/>
      <c r="F19" s="1393"/>
      <c r="G19" s="1393"/>
      <c r="H19" s="1393"/>
      <c r="I19" s="1393"/>
      <c r="J19" s="1393"/>
      <c r="K19" s="1393"/>
      <c r="L19" s="1393"/>
      <c r="M19" s="1393"/>
      <c r="N19" s="1393"/>
      <c r="O19" s="1393"/>
      <c r="P19" s="1393"/>
      <c r="Q19" s="1393"/>
      <c r="R19" s="1391"/>
      <c r="S19" s="1324"/>
      <c r="T19" s="1366"/>
      <c r="U19" s="1393"/>
      <c r="V19" s="1393"/>
      <c r="W19" s="1393"/>
      <c r="X19" s="1393"/>
      <c r="Y19" s="1393"/>
      <c r="Z19" s="1393"/>
      <c r="AA19" s="1393"/>
      <c r="AB19" s="1393"/>
      <c r="AC19" s="1393"/>
      <c r="AD19" s="1393"/>
      <c r="AE19" s="1393"/>
      <c r="AF19" s="1393"/>
      <c r="AG19" s="1393"/>
      <c r="AH19" s="1393"/>
      <c r="AI19" s="1393"/>
      <c r="AJ19" s="738"/>
      <c r="AK19" s="1387"/>
      <c r="AL19" s="1388"/>
    </row>
    <row r="20" spans="2:38" ht="15" customHeight="1" thickBot="1">
      <c r="B20" s="330"/>
      <c r="C20" s="1394" t="s">
        <v>455</v>
      </c>
      <c r="D20" s="953"/>
      <c r="E20" s="953"/>
      <c r="F20" s="953"/>
      <c r="G20" s="953"/>
      <c r="H20" s="953"/>
      <c r="I20" s="953"/>
      <c r="J20" s="953"/>
      <c r="K20" s="953"/>
      <c r="L20" s="953"/>
      <c r="M20" s="953"/>
      <c r="N20" s="953"/>
      <c r="O20" s="953"/>
      <c r="P20" s="953"/>
      <c r="Q20" s="953"/>
      <c r="R20" s="1391"/>
      <c r="S20" s="1324"/>
      <c r="T20" s="1366"/>
      <c r="U20" s="953"/>
      <c r="V20" s="953"/>
      <c r="W20" s="953"/>
      <c r="X20" s="953"/>
      <c r="Y20" s="953"/>
      <c r="Z20" s="953"/>
      <c r="AA20" s="953"/>
      <c r="AB20" s="953"/>
      <c r="AC20" s="953"/>
      <c r="AD20" s="953"/>
      <c r="AE20" s="953"/>
      <c r="AF20" s="953"/>
      <c r="AG20" s="953"/>
      <c r="AH20" s="953"/>
      <c r="AI20" s="953"/>
      <c r="AJ20" s="738"/>
    </row>
    <row r="21" spans="2:38" ht="15" customHeight="1">
      <c r="B21" s="330"/>
      <c r="C21" s="1395"/>
      <c r="D21" s="1361"/>
      <c r="E21" s="1362"/>
      <c r="F21" s="1362"/>
      <c r="G21" s="1362"/>
      <c r="H21" s="1362"/>
      <c r="I21" s="1362"/>
      <c r="J21" s="1362"/>
      <c r="K21" s="1362"/>
      <c r="L21" s="1362"/>
      <c r="M21" s="1362"/>
      <c r="N21" s="1362"/>
      <c r="O21" s="1362"/>
      <c r="P21" s="1362"/>
      <c r="Q21" s="1363"/>
      <c r="R21" s="1364"/>
      <c r="S21" s="1365"/>
      <c r="T21" s="1366"/>
      <c r="U21" s="1367"/>
      <c r="V21" s="1362"/>
      <c r="W21" s="1362"/>
      <c r="X21" s="1362"/>
      <c r="Y21" s="1362"/>
      <c r="Z21" s="1362"/>
      <c r="AA21" s="1362"/>
      <c r="AB21" s="1362"/>
      <c r="AC21" s="1362"/>
      <c r="AD21" s="1362"/>
      <c r="AE21" s="1362"/>
      <c r="AF21" s="1362"/>
      <c r="AG21" s="1362"/>
      <c r="AH21" s="1363"/>
      <c r="AI21" s="1396">
        <f t="shared" ref="AI21:AI26" si="2">SUM(D21:Q21)+SUM(U21:AH21)</f>
        <v>0</v>
      </c>
      <c r="AJ21" s="738"/>
    </row>
    <row r="22" spans="2:38">
      <c r="B22" s="751"/>
      <c r="C22" s="1397"/>
      <c r="D22" s="1370"/>
      <c r="E22" s="1371"/>
      <c r="F22" s="1371"/>
      <c r="G22" s="1371"/>
      <c r="H22" s="1371"/>
      <c r="I22" s="1371"/>
      <c r="J22" s="1371"/>
      <c r="K22" s="1371"/>
      <c r="L22" s="1371"/>
      <c r="M22" s="1371"/>
      <c r="N22" s="1371"/>
      <c r="O22" s="1371"/>
      <c r="P22" s="1371"/>
      <c r="Q22" s="1372"/>
      <c r="R22" s="1364"/>
      <c r="S22" s="1365"/>
      <c r="T22" s="1366"/>
      <c r="U22" s="1373"/>
      <c r="V22" s="1371"/>
      <c r="W22" s="1371"/>
      <c r="X22" s="1371"/>
      <c r="Y22" s="1371"/>
      <c r="Z22" s="1371"/>
      <c r="AA22" s="1371"/>
      <c r="AB22" s="1371"/>
      <c r="AC22" s="1371"/>
      <c r="AD22" s="1371"/>
      <c r="AE22" s="1371"/>
      <c r="AF22" s="1371"/>
      <c r="AG22" s="1371"/>
      <c r="AH22" s="1372"/>
      <c r="AI22" s="1375">
        <f t="shared" si="2"/>
        <v>0</v>
      </c>
      <c r="AJ22" s="738"/>
    </row>
    <row r="23" spans="2:38">
      <c r="B23" s="751"/>
      <c r="C23" s="1397"/>
      <c r="D23" s="1370"/>
      <c r="E23" s="1371"/>
      <c r="F23" s="1371"/>
      <c r="G23" s="1371"/>
      <c r="H23" s="1371"/>
      <c r="I23" s="1371"/>
      <c r="J23" s="1371"/>
      <c r="K23" s="1371"/>
      <c r="L23" s="1371"/>
      <c r="M23" s="1371"/>
      <c r="N23" s="1371"/>
      <c r="O23" s="1371"/>
      <c r="P23" s="1371"/>
      <c r="Q23" s="1372"/>
      <c r="R23" s="1364"/>
      <c r="S23" s="1365"/>
      <c r="T23" s="1366"/>
      <c r="U23" s="1373"/>
      <c r="V23" s="1371"/>
      <c r="W23" s="1371"/>
      <c r="X23" s="1371"/>
      <c r="Y23" s="1371"/>
      <c r="Z23" s="1371"/>
      <c r="AA23" s="1371"/>
      <c r="AB23" s="1371"/>
      <c r="AC23" s="1371"/>
      <c r="AD23" s="1371"/>
      <c r="AE23" s="1371"/>
      <c r="AF23" s="1371"/>
      <c r="AG23" s="1371"/>
      <c r="AH23" s="1372"/>
      <c r="AI23" s="1375">
        <f t="shared" si="2"/>
        <v>0</v>
      </c>
      <c r="AJ23" s="738"/>
    </row>
    <row r="24" spans="2:38">
      <c r="B24" s="751"/>
      <c r="C24" s="1397"/>
      <c r="D24" s="1370"/>
      <c r="E24" s="1371"/>
      <c r="F24" s="1371"/>
      <c r="G24" s="1371"/>
      <c r="H24" s="1371"/>
      <c r="I24" s="1371"/>
      <c r="J24" s="1371"/>
      <c r="K24" s="1371"/>
      <c r="L24" s="1371"/>
      <c r="M24" s="1371"/>
      <c r="N24" s="1371"/>
      <c r="O24" s="1371"/>
      <c r="P24" s="1371"/>
      <c r="Q24" s="1372"/>
      <c r="R24" s="1364"/>
      <c r="S24" s="1365"/>
      <c r="T24" s="1366"/>
      <c r="U24" s="1373"/>
      <c r="V24" s="1371"/>
      <c r="W24" s="1371"/>
      <c r="X24" s="1371"/>
      <c r="Y24" s="1371"/>
      <c r="Z24" s="1371"/>
      <c r="AA24" s="1371"/>
      <c r="AB24" s="1371"/>
      <c r="AC24" s="1371"/>
      <c r="AD24" s="1371"/>
      <c r="AE24" s="1371"/>
      <c r="AF24" s="1371"/>
      <c r="AG24" s="1371"/>
      <c r="AH24" s="1372"/>
      <c r="AI24" s="1375">
        <f t="shared" si="2"/>
        <v>0</v>
      </c>
      <c r="AJ24" s="738"/>
    </row>
    <row r="25" spans="2:38">
      <c r="B25" s="751"/>
      <c r="C25" s="1397"/>
      <c r="D25" s="1370"/>
      <c r="E25" s="1371"/>
      <c r="F25" s="1371"/>
      <c r="G25" s="1371"/>
      <c r="H25" s="1371"/>
      <c r="I25" s="1371"/>
      <c r="J25" s="1371"/>
      <c r="K25" s="1371"/>
      <c r="L25" s="1371"/>
      <c r="M25" s="1371"/>
      <c r="N25" s="1371"/>
      <c r="O25" s="1371"/>
      <c r="P25" s="1371"/>
      <c r="Q25" s="1372"/>
      <c r="R25" s="1364"/>
      <c r="S25" s="1365"/>
      <c r="T25" s="1366"/>
      <c r="U25" s="1373"/>
      <c r="V25" s="1371"/>
      <c r="W25" s="1371"/>
      <c r="X25" s="1371"/>
      <c r="Y25" s="1371"/>
      <c r="Z25" s="1371"/>
      <c r="AA25" s="1371"/>
      <c r="AB25" s="1371"/>
      <c r="AC25" s="1371"/>
      <c r="AD25" s="1371"/>
      <c r="AE25" s="1371"/>
      <c r="AF25" s="1371"/>
      <c r="AG25" s="1371"/>
      <c r="AH25" s="1372"/>
      <c r="AI25" s="1375">
        <f t="shared" si="2"/>
        <v>0</v>
      </c>
      <c r="AJ25" s="738"/>
    </row>
    <row r="26" spans="2:38" ht="15" thickBot="1">
      <c r="B26" s="751"/>
      <c r="C26" s="1397"/>
      <c r="D26" s="1370"/>
      <c r="E26" s="1371"/>
      <c r="F26" s="1371"/>
      <c r="G26" s="1371"/>
      <c r="H26" s="1371"/>
      <c r="I26" s="1371"/>
      <c r="J26" s="1371"/>
      <c r="K26" s="1371"/>
      <c r="L26" s="1371"/>
      <c r="M26" s="1371"/>
      <c r="N26" s="1371"/>
      <c r="O26" s="1371"/>
      <c r="P26" s="1371"/>
      <c r="Q26" s="1378"/>
      <c r="R26" s="1364"/>
      <c r="S26" s="1365"/>
      <c r="T26" s="1366"/>
      <c r="U26" s="1379"/>
      <c r="V26" s="1371"/>
      <c r="W26" s="1371"/>
      <c r="X26" s="1371"/>
      <c r="Y26" s="1371"/>
      <c r="Z26" s="1371"/>
      <c r="AA26" s="1371"/>
      <c r="AB26" s="1371"/>
      <c r="AC26" s="1371"/>
      <c r="AD26" s="1371"/>
      <c r="AE26" s="1371"/>
      <c r="AF26" s="1371"/>
      <c r="AG26" s="1371"/>
      <c r="AH26" s="1372"/>
      <c r="AI26" s="1398">
        <f t="shared" si="2"/>
        <v>0</v>
      </c>
      <c r="AJ26" s="738"/>
    </row>
    <row r="27" spans="2:38" ht="15" thickBot="1">
      <c r="B27" s="751"/>
      <c r="C27" s="1399" t="s">
        <v>456</v>
      </c>
      <c r="D27" s="1400"/>
      <c r="E27" s="1400"/>
      <c r="F27" s="1400"/>
      <c r="G27" s="1400"/>
      <c r="H27" s="1400"/>
      <c r="I27" s="1400"/>
      <c r="J27" s="1400"/>
      <c r="K27" s="1400"/>
      <c r="L27" s="1400"/>
      <c r="M27" s="1400"/>
      <c r="N27" s="1400"/>
      <c r="O27" s="1400"/>
      <c r="P27" s="1400"/>
      <c r="Q27" s="1400"/>
      <c r="R27" s="1364"/>
      <c r="S27" s="1365"/>
      <c r="T27" s="1366"/>
      <c r="U27" s="1400"/>
      <c r="V27" s="1400"/>
      <c r="W27" s="1400"/>
      <c r="X27" s="1400"/>
      <c r="Y27" s="1400"/>
      <c r="Z27" s="1400"/>
      <c r="AA27" s="1400"/>
      <c r="AB27" s="1400"/>
      <c r="AC27" s="1400"/>
      <c r="AD27" s="1400"/>
      <c r="AE27" s="1400"/>
      <c r="AF27" s="1400"/>
      <c r="AG27" s="1400"/>
      <c r="AH27" s="1400"/>
      <c r="AI27" s="1400"/>
      <c r="AJ27" s="738"/>
    </row>
    <row r="28" spans="2:38">
      <c r="B28" s="751"/>
      <c r="C28" s="1401"/>
      <c r="D28" s="1402"/>
      <c r="E28" s="1403"/>
      <c r="F28" s="1403"/>
      <c r="G28" s="1403"/>
      <c r="H28" s="1403"/>
      <c r="I28" s="1403"/>
      <c r="J28" s="1403"/>
      <c r="K28" s="1403"/>
      <c r="L28" s="1403"/>
      <c r="M28" s="1403"/>
      <c r="N28" s="1403"/>
      <c r="O28" s="1403"/>
      <c r="P28" s="1403"/>
      <c r="Q28" s="1363"/>
      <c r="R28" s="1364"/>
      <c r="S28" s="1365"/>
      <c r="T28" s="1366"/>
      <c r="U28" s="1367"/>
      <c r="V28" s="1403"/>
      <c r="W28" s="1403"/>
      <c r="X28" s="1403"/>
      <c r="Y28" s="1403"/>
      <c r="Z28" s="1403"/>
      <c r="AA28" s="1403"/>
      <c r="AB28" s="1403"/>
      <c r="AC28" s="1403"/>
      <c r="AD28" s="1403"/>
      <c r="AE28" s="1403"/>
      <c r="AF28" s="1403"/>
      <c r="AG28" s="1403"/>
      <c r="AH28" s="1404"/>
      <c r="AI28" s="1405">
        <f>SUM(D28:Q28)+SUM(U28:AH28)</f>
        <v>0</v>
      </c>
      <c r="AJ28" s="738"/>
    </row>
    <row r="29" spans="2:38" ht="15" thickBot="1">
      <c r="B29" s="751"/>
      <c r="C29" s="1397"/>
      <c r="D29" s="1370"/>
      <c r="E29" s="1371"/>
      <c r="F29" s="1371"/>
      <c r="G29" s="1371"/>
      <c r="H29" s="1371"/>
      <c r="I29" s="1371"/>
      <c r="J29" s="1371"/>
      <c r="K29" s="1371"/>
      <c r="L29" s="1371"/>
      <c r="M29" s="1371"/>
      <c r="N29" s="1371"/>
      <c r="O29" s="1371"/>
      <c r="P29" s="1371"/>
      <c r="Q29" s="1372"/>
      <c r="R29" s="1364"/>
      <c r="S29" s="1365"/>
      <c r="T29" s="1366"/>
      <c r="U29" s="1373"/>
      <c r="V29" s="1371"/>
      <c r="W29" s="1371"/>
      <c r="X29" s="1371"/>
      <c r="Y29" s="1371"/>
      <c r="Z29" s="1371"/>
      <c r="AA29" s="1371"/>
      <c r="AB29" s="1371"/>
      <c r="AC29" s="1371"/>
      <c r="AD29" s="1371"/>
      <c r="AE29" s="1371"/>
      <c r="AF29" s="1371"/>
      <c r="AG29" s="1371"/>
      <c r="AH29" s="1372"/>
      <c r="AI29" s="1375">
        <f>SUM(D29:Q29)+SUM(U29:AH29)</f>
        <v>0</v>
      </c>
      <c r="AJ29" s="738"/>
    </row>
    <row r="30" spans="2:38" ht="15.75" customHeight="1" thickBot="1">
      <c r="B30" s="1406"/>
      <c r="C30" s="1381" t="s">
        <v>831</v>
      </c>
      <c r="D30" s="1382">
        <f t="shared" ref="D30:Q30" si="3">SUM(D21:D26)+SUM(D28:D29)</f>
        <v>0</v>
      </c>
      <c r="E30" s="1383">
        <f t="shared" si="3"/>
        <v>0</v>
      </c>
      <c r="F30" s="1383">
        <f t="shared" si="3"/>
        <v>0</v>
      </c>
      <c r="G30" s="1383">
        <f t="shared" si="3"/>
        <v>0</v>
      </c>
      <c r="H30" s="1383">
        <f t="shared" si="3"/>
        <v>0</v>
      </c>
      <c r="I30" s="1383">
        <f t="shared" si="3"/>
        <v>0</v>
      </c>
      <c r="J30" s="1383">
        <f t="shared" si="3"/>
        <v>0</v>
      </c>
      <c r="K30" s="1383">
        <f t="shared" si="3"/>
        <v>0</v>
      </c>
      <c r="L30" s="1383">
        <f t="shared" si="3"/>
        <v>0</v>
      </c>
      <c r="M30" s="1383">
        <f t="shared" si="3"/>
        <v>0</v>
      </c>
      <c r="N30" s="1383">
        <f t="shared" si="3"/>
        <v>0</v>
      </c>
      <c r="O30" s="1383">
        <f t="shared" si="3"/>
        <v>0</v>
      </c>
      <c r="P30" s="1383">
        <f t="shared" si="3"/>
        <v>0</v>
      </c>
      <c r="Q30" s="1384">
        <f t="shared" si="3"/>
        <v>0</v>
      </c>
      <c r="R30" s="1364"/>
      <c r="S30" s="1365"/>
      <c r="T30" s="1366"/>
      <c r="U30" s="1382">
        <f t="shared" ref="U30:AH30" si="4">SUM(U21:U26)+SUM(U28:U29)</f>
        <v>0</v>
      </c>
      <c r="V30" s="1383">
        <f t="shared" si="4"/>
        <v>0</v>
      </c>
      <c r="W30" s="1383">
        <f>SUM(W21:W26)+SUM(W28:W29)</f>
        <v>0</v>
      </c>
      <c r="X30" s="1383">
        <f t="shared" si="4"/>
        <v>0</v>
      </c>
      <c r="Y30" s="1383">
        <f t="shared" si="4"/>
        <v>0</v>
      </c>
      <c r="Z30" s="1383">
        <f t="shared" si="4"/>
        <v>0</v>
      </c>
      <c r="AA30" s="1383">
        <f t="shared" si="4"/>
        <v>0</v>
      </c>
      <c r="AB30" s="1383">
        <f t="shared" si="4"/>
        <v>0</v>
      </c>
      <c r="AC30" s="1383">
        <f t="shared" si="4"/>
        <v>0</v>
      </c>
      <c r="AD30" s="1383">
        <f t="shared" si="4"/>
        <v>0</v>
      </c>
      <c r="AE30" s="1383">
        <f t="shared" si="4"/>
        <v>0</v>
      </c>
      <c r="AF30" s="1385">
        <f t="shared" si="4"/>
        <v>0</v>
      </c>
      <c r="AG30" s="1385">
        <f t="shared" si="4"/>
        <v>0</v>
      </c>
      <c r="AH30" s="1384">
        <f t="shared" si="4"/>
        <v>0</v>
      </c>
      <c r="AI30" s="1386">
        <f>ROUND((SUM(AI21:AI26)+SUM(AI28:AI29)),0)</f>
        <v>0</v>
      </c>
      <c r="AJ30" s="738"/>
      <c r="AK30" s="1644" t="str">
        <f>IF('7A'!F48&lt;&gt;0,(IF((ABS(AI30-'7A'!F48)&lt;=10)=TRUE,"",Messages!B62)),"")</f>
        <v/>
      </c>
      <c r="AL30" s="1645"/>
    </row>
    <row r="31" spans="2:38" ht="3.75" customHeight="1" thickBot="1">
      <c r="B31" s="1406"/>
      <c r="C31" s="293"/>
      <c r="D31" s="1407"/>
      <c r="E31" s="1407"/>
      <c r="F31" s="1407"/>
      <c r="G31" s="1407"/>
      <c r="H31" s="1407"/>
      <c r="I31" s="1407"/>
      <c r="J31" s="1407"/>
      <c r="K31" s="1407"/>
      <c r="L31" s="1407"/>
      <c r="M31" s="1407"/>
      <c r="N31" s="1407"/>
      <c r="O31" s="1407"/>
      <c r="P31" s="1407"/>
      <c r="Q31" s="1407"/>
      <c r="R31" s="1364"/>
      <c r="S31" s="1365"/>
      <c r="T31" s="1366"/>
      <c r="U31" s="1407"/>
      <c r="V31" s="1407"/>
      <c r="W31" s="1407"/>
      <c r="X31" s="1407"/>
      <c r="Y31" s="1407"/>
      <c r="Z31" s="1407"/>
      <c r="AA31" s="1407"/>
      <c r="AB31" s="1407"/>
      <c r="AC31" s="1407"/>
      <c r="AD31" s="1407"/>
      <c r="AE31" s="1407"/>
      <c r="AF31" s="1407"/>
      <c r="AG31" s="1407"/>
      <c r="AH31" s="1407"/>
      <c r="AI31" s="1407"/>
      <c r="AJ31" s="738"/>
      <c r="AK31" s="1644"/>
      <c r="AL31" s="1645"/>
    </row>
    <row r="32" spans="2:38" ht="15" thickBot="1">
      <c r="B32" s="330"/>
      <c r="C32" s="1408" t="s">
        <v>832</v>
      </c>
      <c r="D32" s="1382">
        <f t="shared" ref="D32:AH32" si="5">D17+D30</f>
        <v>0</v>
      </c>
      <c r="E32" s="1383">
        <f t="shared" si="5"/>
        <v>0</v>
      </c>
      <c r="F32" s="1383">
        <f t="shared" si="5"/>
        <v>0</v>
      </c>
      <c r="G32" s="1383">
        <f t="shared" si="5"/>
        <v>0</v>
      </c>
      <c r="H32" s="1383">
        <f t="shared" si="5"/>
        <v>0</v>
      </c>
      <c r="I32" s="1383">
        <f t="shared" si="5"/>
        <v>0</v>
      </c>
      <c r="J32" s="1383">
        <f t="shared" si="5"/>
        <v>0</v>
      </c>
      <c r="K32" s="1383">
        <f t="shared" si="5"/>
        <v>0</v>
      </c>
      <c r="L32" s="1383">
        <f t="shared" si="5"/>
        <v>0</v>
      </c>
      <c r="M32" s="1383">
        <f t="shared" si="5"/>
        <v>0</v>
      </c>
      <c r="N32" s="1383">
        <f t="shared" si="5"/>
        <v>0</v>
      </c>
      <c r="O32" s="1383">
        <f t="shared" si="5"/>
        <v>0</v>
      </c>
      <c r="P32" s="1383">
        <f t="shared" si="5"/>
        <v>0</v>
      </c>
      <c r="Q32" s="1384">
        <f t="shared" si="5"/>
        <v>0</v>
      </c>
      <c r="R32" s="1364"/>
      <c r="S32" s="1365"/>
      <c r="T32" s="1366"/>
      <c r="U32" s="1382">
        <f t="shared" si="5"/>
        <v>0</v>
      </c>
      <c r="V32" s="1383">
        <f t="shared" si="5"/>
        <v>0</v>
      </c>
      <c r="W32" s="1383">
        <f t="shared" si="5"/>
        <v>0</v>
      </c>
      <c r="X32" s="1383">
        <f t="shared" si="5"/>
        <v>0</v>
      </c>
      <c r="Y32" s="1383">
        <f t="shared" si="5"/>
        <v>0</v>
      </c>
      <c r="Z32" s="1383">
        <f t="shared" si="5"/>
        <v>0</v>
      </c>
      <c r="AA32" s="1383">
        <f t="shared" si="5"/>
        <v>0</v>
      </c>
      <c r="AB32" s="1383">
        <f t="shared" si="5"/>
        <v>0</v>
      </c>
      <c r="AC32" s="1383">
        <f t="shared" si="5"/>
        <v>0</v>
      </c>
      <c r="AD32" s="1383">
        <f t="shared" si="5"/>
        <v>0</v>
      </c>
      <c r="AE32" s="1383">
        <f t="shared" si="5"/>
        <v>0</v>
      </c>
      <c r="AF32" s="1385">
        <f t="shared" si="5"/>
        <v>0</v>
      </c>
      <c r="AG32" s="1385">
        <f t="shared" si="5"/>
        <v>0</v>
      </c>
      <c r="AH32" s="1384">
        <f t="shared" si="5"/>
        <v>0</v>
      </c>
      <c r="AI32" s="1409">
        <f>AI17+AI30</f>
        <v>0</v>
      </c>
      <c r="AJ32" s="738"/>
      <c r="AK32" s="1644"/>
      <c r="AL32" s="1645"/>
    </row>
    <row r="33" spans="2:38">
      <c r="B33" s="330"/>
      <c r="C33" s="19"/>
      <c r="D33" s="19"/>
      <c r="E33" s="19"/>
      <c r="F33" s="19"/>
      <c r="G33" s="19"/>
      <c r="H33" s="19"/>
      <c r="I33" s="19"/>
      <c r="J33" s="19"/>
      <c r="K33" s="1410"/>
      <c r="L33" s="953"/>
      <c r="M33" s="953"/>
      <c r="N33" s="953"/>
      <c r="O33" s="953"/>
      <c r="P33" s="953"/>
      <c r="Q33" s="953"/>
      <c r="R33" s="1391"/>
      <c r="S33" s="1324"/>
      <c r="T33" s="1366"/>
      <c r="U33" s="953"/>
      <c r="V33" s="953"/>
      <c r="W33" s="953"/>
      <c r="X33" s="953"/>
      <c r="Y33" s="953"/>
      <c r="Z33" s="953"/>
      <c r="AA33" s="953"/>
      <c r="AB33" s="953"/>
      <c r="AC33" s="953"/>
      <c r="AD33" s="953"/>
      <c r="AE33" s="953"/>
      <c r="AF33" s="953"/>
      <c r="AG33" s="953"/>
      <c r="AH33" s="953"/>
      <c r="AI33" s="953"/>
      <c r="AJ33" s="738"/>
    </row>
    <row r="34" spans="2:38" ht="15" thickBot="1">
      <c r="B34" s="330"/>
      <c r="C34" s="1938" t="s">
        <v>833</v>
      </c>
      <c r="D34" s="1938"/>
      <c r="E34" s="1938"/>
      <c r="F34" s="1938"/>
      <c r="G34" s="1938"/>
      <c r="H34" s="1938"/>
      <c r="I34" s="1938"/>
      <c r="J34" s="1938"/>
      <c r="K34" s="1938"/>
      <c r="L34" s="1938"/>
      <c r="M34" s="1938"/>
      <c r="N34" s="1938"/>
      <c r="O34" s="1938"/>
      <c r="P34" s="1938"/>
      <c r="Q34" s="1938"/>
      <c r="R34" s="1391"/>
      <c r="S34" s="1324"/>
      <c r="T34" s="1366"/>
      <c r="U34" s="1939" t="s">
        <v>834</v>
      </c>
      <c r="V34" s="1939"/>
      <c r="W34" s="1939"/>
      <c r="X34" s="1939"/>
      <c r="Y34" s="1939"/>
      <c r="Z34" s="1939"/>
      <c r="AA34" s="1939"/>
      <c r="AB34" s="1939"/>
      <c r="AC34" s="1939"/>
      <c r="AD34" s="1939"/>
      <c r="AE34" s="1939"/>
      <c r="AF34" s="1939"/>
      <c r="AG34" s="1939"/>
      <c r="AH34" s="1939"/>
      <c r="AI34" s="1939"/>
      <c r="AJ34" s="738"/>
    </row>
    <row r="35" spans="2:38">
      <c r="B35" s="330"/>
      <c r="C35" s="1411" t="s">
        <v>471</v>
      </c>
      <c r="D35" s="1412"/>
      <c r="E35" s="1413"/>
      <c r="F35" s="1413"/>
      <c r="G35" s="1413"/>
      <c r="H35" s="1413"/>
      <c r="I35" s="1413"/>
      <c r="J35" s="1413"/>
      <c r="K35" s="1413"/>
      <c r="L35" s="1413"/>
      <c r="M35" s="1413"/>
      <c r="N35" s="1413"/>
      <c r="O35" s="1413"/>
      <c r="P35" s="1413"/>
      <c r="Q35" s="1414"/>
      <c r="R35" s="1364"/>
      <c r="S35" s="1365"/>
      <c r="T35" s="1366"/>
      <c r="U35" s="1415"/>
      <c r="V35" s="1413"/>
      <c r="W35" s="1413"/>
      <c r="X35" s="1413"/>
      <c r="Y35" s="1413"/>
      <c r="Z35" s="1413"/>
      <c r="AA35" s="1413"/>
      <c r="AB35" s="1413"/>
      <c r="AC35" s="1413"/>
      <c r="AD35" s="1413"/>
      <c r="AE35" s="1413"/>
      <c r="AF35" s="1413"/>
      <c r="AG35" s="1413"/>
      <c r="AH35" s="1414"/>
      <c r="AI35" s="1396">
        <f t="shared" ref="AI35:AI43" si="6">SUM(D35:Q35)+SUM(U35:AH35)</f>
        <v>0</v>
      </c>
      <c r="AJ35" s="738"/>
    </row>
    <row r="36" spans="2:38">
      <c r="B36" s="330"/>
      <c r="C36" s="1416" t="s">
        <v>835</v>
      </c>
      <c r="D36" s="1417"/>
      <c r="E36" s="1418"/>
      <c r="F36" s="1418"/>
      <c r="G36" s="1418"/>
      <c r="H36" s="1418"/>
      <c r="I36" s="1418"/>
      <c r="J36" s="1418"/>
      <c r="K36" s="1418"/>
      <c r="L36" s="1418"/>
      <c r="M36" s="1418"/>
      <c r="N36" s="1418"/>
      <c r="O36" s="1418"/>
      <c r="P36" s="1418"/>
      <c r="Q36" s="1419"/>
      <c r="R36" s="1364"/>
      <c r="S36" s="1365"/>
      <c r="T36" s="1366"/>
      <c r="U36" s="1420"/>
      <c r="V36" s="1418"/>
      <c r="W36" s="1418"/>
      <c r="X36" s="1418"/>
      <c r="Y36" s="1418"/>
      <c r="Z36" s="1418"/>
      <c r="AA36" s="1418"/>
      <c r="AB36" s="1418"/>
      <c r="AC36" s="1418"/>
      <c r="AD36" s="1418"/>
      <c r="AE36" s="1418"/>
      <c r="AF36" s="1418"/>
      <c r="AG36" s="1418"/>
      <c r="AH36" s="1419"/>
      <c r="AI36" s="1375">
        <f t="shared" si="6"/>
        <v>0</v>
      </c>
      <c r="AJ36" s="738"/>
    </row>
    <row r="37" spans="2:38">
      <c r="B37" s="330"/>
      <c r="C37" s="1416" t="s">
        <v>836</v>
      </c>
      <c r="D37" s="1417"/>
      <c r="E37" s="1418"/>
      <c r="F37" s="1418"/>
      <c r="G37" s="1418"/>
      <c r="H37" s="1418"/>
      <c r="I37" s="1418"/>
      <c r="J37" s="1418"/>
      <c r="K37" s="1418"/>
      <c r="L37" s="1418"/>
      <c r="M37" s="1418"/>
      <c r="N37" s="1418"/>
      <c r="O37" s="1418"/>
      <c r="P37" s="1418"/>
      <c r="Q37" s="1419"/>
      <c r="R37" s="1364"/>
      <c r="S37" s="1365"/>
      <c r="T37" s="1366"/>
      <c r="U37" s="1420"/>
      <c r="V37" s="1418"/>
      <c r="W37" s="1418"/>
      <c r="X37" s="1418"/>
      <c r="Y37" s="1418"/>
      <c r="Z37" s="1418"/>
      <c r="AA37" s="1418"/>
      <c r="AB37" s="1418"/>
      <c r="AC37" s="1418"/>
      <c r="AD37" s="1418"/>
      <c r="AE37" s="1418"/>
      <c r="AF37" s="1418"/>
      <c r="AG37" s="1418"/>
      <c r="AH37" s="1419"/>
      <c r="AI37" s="1375">
        <f t="shared" si="6"/>
        <v>0</v>
      </c>
      <c r="AJ37" s="738"/>
    </row>
    <row r="38" spans="2:38">
      <c r="B38" s="330"/>
      <c r="C38" s="1416" t="s">
        <v>837</v>
      </c>
      <c r="D38" s="1417"/>
      <c r="E38" s="1418"/>
      <c r="F38" s="1418"/>
      <c r="G38" s="1418"/>
      <c r="H38" s="1418"/>
      <c r="I38" s="1418"/>
      <c r="J38" s="1418"/>
      <c r="K38" s="1418"/>
      <c r="L38" s="1418"/>
      <c r="M38" s="1418"/>
      <c r="N38" s="1418"/>
      <c r="O38" s="1418"/>
      <c r="P38" s="1418"/>
      <c r="Q38" s="1419"/>
      <c r="R38" s="1364"/>
      <c r="S38" s="1365"/>
      <c r="T38" s="1366"/>
      <c r="U38" s="1420"/>
      <c r="V38" s="1418"/>
      <c r="W38" s="1418"/>
      <c r="X38" s="1418"/>
      <c r="Y38" s="1418"/>
      <c r="Z38" s="1418"/>
      <c r="AA38" s="1418"/>
      <c r="AB38" s="1418"/>
      <c r="AC38" s="1418"/>
      <c r="AD38" s="1418"/>
      <c r="AE38" s="1418"/>
      <c r="AF38" s="1418"/>
      <c r="AG38" s="1418"/>
      <c r="AH38" s="1419"/>
      <c r="AI38" s="1375">
        <f t="shared" si="6"/>
        <v>0</v>
      </c>
      <c r="AJ38" s="738"/>
    </row>
    <row r="39" spans="2:38">
      <c r="B39" s="330"/>
      <c r="C39" s="1416" t="s">
        <v>655</v>
      </c>
      <c r="D39" s="1417"/>
      <c r="E39" s="1418"/>
      <c r="F39" s="1418"/>
      <c r="G39" s="1418"/>
      <c r="H39" s="1418"/>
      <c r="I39" s="1418"/>
      <c r="J39" s="1418"/>
      <c r="K39" s="1418"/>
      <c r="L39" s="1418"/>
      <c r="M39" s="1418"/>
      <c r="N39" s="1418"/>
      <c r="O39" s="1418"/>
      <c r="P39" s="1418"/>
      <c r="Q39" s="1419"/>
      <c r="R39" s="1364"/>
      <c r="S39" s="1365"/>
      <c r="T39" s="1366"/>
      <c r="U39" s="1420"/>
      <c r="V39" s="1418"/>
      <c r="W39" s="1418"/>
      <c r="X39" s="1418"/>
      <c r="Y39" s="1418"/>
      <c r="Z39" s="1418"/>
      <c r="AA39" s="1418"/>
      <c r="AB39" s="1418"/>
      <c r="AC39" s="1418"/>
      <c r="AD39" s="1418"/>
      <c r="AE39" s="1418"/>
      <c r="AF39" s="1418"/>
      <c r="AG39" s="1418"/>
      <c r="AH39" s="1419"/>
      <c r="AI39" s="1375">
        <f t="shared" si="6"/>
        <v>0</v>
      </c>
      <c r="AJ39" s="738"/>
    </row>
    <row r="40" spans="2:38">
      <c r="B40" s="330"/>
      <c r="C40" s="1416" t="s">
        <v>661</v>
      </c>
      <c r="D40" s="1417"/>
      <c r="E40" s="1418"/>
      <c r="F40" s="1418"/>
      <c r="G40" s="1418"/>
      <c r="H40" s="1418"/>
      <c r="I40" s="1418"/>
      <c r="J40" s="1418"/>
      <c r="K40" s="1418"/>
      <c r="L40" s="1418"/>
      <c r="M40" s="1418"/>
      <c r="N40" s="1418"/>
      <c r="O40" s="1418"/>
      <c r="P40" s="1418"/>
      <c r="Q40" s="1419"/>
      <c r="R40" s="1364"/>
      <c r="S40" s="1365"/>
      <c r="T40" s="1366"/>
      <c r="U40" s="1420"/>
      <c r="V40" s="1418"/>
      <c r="W40" s="1418"/>
      <c r="X40" s="1418"/>
      <c r="Y40" s="1418"/>
      <c r="Z40" s="1418"/>
      <c r="AA40" s="1418"/>
      <c r="AB40" s="1418"/>
      <c r="AC40" s="1418"/>
      <c r="AD40" s="1418"/>
      <c r="AE40" s="1418"/>
      <c r="AF40" s="1418"/>
      <c r="AG40" s="1418"/>
      <c r="AH40" s="1419"/>
      <c r="AI40" s="1375">
        <f t="shared" si="6"/>
        <v>0</v>
      </c>
      <c r="AJ40" s="738"/>
    </row>
    <row r="41" spans="2:38">
      <c r="B41" s="330"/>
      <c r="C41" s="1416" t="s">
        <v>669</v>
      </c>
      <c r="D41" s="1417"/>
      <c r="E41" s="1418"/>
      <c r="F41" s="1418"/>
      <c r="G41" s="1418"/>
      <c r="H41" s="1418"/>
      <c r="I41" s="1418"/>
      <c r="J41" s="1418"/>
      <c r="K41" s="1418"/>
      <c r="L41" s="1418"/>
      <c r="M41" s="1418"/>
      <c r="N41" s="1418"/>
      <c r="O41" s="1418"/>
      <c r="P41" s="1418"/>
      <c r="Q41" s="1419"/>
      <c r="R41" s="1364"/>
      <c r="S41" s="1365"/>
      <c r="T41" s="1366"/>
      <c r="U41" s="1420"/>
      <c r="V41" s="1418"/>
      <c r="W41" s="1418"/>
      <c r="X41" s="1418"/>
      <c r="Y41" s="1418"/>
      <c r="Z41" s="1418"/>
      <c r="AA41" s="1418"/>
      <c r="AB41" s="1418"/>
      <c r="AC41" s="1418"/>
      <c r="AD41" s="1418"/>
      <c r="AE41" s="1418"/>
      <c r="AF41" s="1418"/>
      <c r="AG41" s="1418"/>
      <c r="AH41" s="1419"/>
      <c r="AI41" s="1375">
        <f t="shared" si="6"/>
        <v>0</v>
      </c>
      <c r="AJ41" s="738"/>
    </row>
    <row r="42" spans="2:38">
      <c r="B42" s="330"/>
      <c r="C42" s="1416" t="s">
        <v>672</v>
      </c>
      <c r="D42" s="1417"/>
      <c r="E42" s="1418"/>
      <c r="F42" s="1418"/>
      <c r="G42" s="1418"/>
      <c r="H42" s="1418"/>
      <c r="I42" s="1418"/>
      <c r="J42" s="1418"/>
      <c r="K42" s="1418"/>
      <c r="L42" s="1418"/>
      <c r="M42" s="1418"/>
      <c r="N42" s="1418"/>
      <c r="O42" s="1418"/>
      <c r="P42" s="1418"/>
      <c r="Q42" s="1419"/>
      <c r="R42" s="1364"/>
      <c r="S42" s="1365"/>
      <c r="T42" s="1366"/>
      <c r="U42" s="1420"/>
      <c r="V42" s="1418"/>
      <c r="W42" s="1418"/>
      <c r="X42" s="1418"/>
      <c r="Y42" s="1418"/>
      <c r="Z42" s="1418"/>
      <c r="AA42" s="1418"/>
      <c r="AB42" s="1418"/>
      <c r="AC42" s="1418"/>
      <c r="AD42" s="1418"/>
      <c r="AE42" s="1418"/>
      <c r="AF42" s="1418"/>
      <c r="AG42" s="1418"/>
      <c r="AH42" s="1419"/>
      <c r="AI42" s="1375">
        <f t="shared" si="6"/>
        <v>0</v>
      </c>
      <c r="AJ42" s="738"/>
    </row>
    <row r="43" spans="2:38" ht="15.75" customHeight="1" thickBot="1">
      <c r="B43" s="330"/>
      <c r="C43" s="1416" t="s">
        <v>838</v>
      </c>
      <c r="D43" s="1421"/>
      <c r="E43" s="1422"/>
      <c r="F43" s="1422"/>
      <c r="G43" s="1422"/>
      <c r="H43" s="1422"/>
      <c r="I43" s="1422"/>
      <c r="J43" s="1422"/>
      <c r="K43" s="1422"/>
      <c r="L43" s="1422"/>
      <c r="M43" s="1422"/>
      <c r="N43" s="1422"/>
      <c r="O43" s="1422"/>
      <c r="P43" s="1422"/>
      <c r="Q43" s="1423"/>
      <c r="R43" s="1364"/>
      <c r="S43" s="1365"/>
      <c r="T43" s="1366"/>
      <c r="U43" s="1424"/>
      <c r="V43" s="1422"/>
      <c r="W43" s="1422"/>
      <c r="X43" s="1422"/>
      <c r="Y43" s="1422"/>
      <c r="Z43" s="1422"/>
      <c r="AA43" s="1422"/>
      <c r="AB43" s="1422"/>
      <c r="AC43" s="1422"/>
      <c r="AD43" s="1422"/>
      <c r="AE43" s="1422"/>
      <c r="AF43" s="1422"/>
      <c r="AG43" s="1422"/>
      <c r="AH43" s="1423"/>
      <c r="AI43" s="1380">
        <f t="shared" si="6"/>
        <v>0</v>
      </c>
      <c r="AJ43" s="738"/>
      <c r="AK43" s="1646" t="str">
        <f>IF((ABS('6A'!J123-AI45)&lt;=10)=TRUE,"",Messages!B63)</f>
        <v/>
      </c>
      <c r="AL43" s="1647"/>
    </row>
    <row r="44" spans="2:38" ht="3.75" customHeight="1" thickBot="1">
      <c r="B44" s="330"/>
      <c r="C44" s="1425"/>
      <c r="D44" s="19"/>
      <c r="E44" s="19"/>
      <c r="F44" s="19"/>
      <c r="G44" s="19"/>
      <c r="H44" s="19"/>
      <c r="I44" s="19"/>
      <c r="J44" s="19"/>
      <c r="K44" s="19"/>
      <c r="L44" s="19"/>
      <c r="M44" s="1407"/>
      <c r="N44" s="1407"/>
      <c r="O44" s="1407"/>
      <c r="P44" s="1407"/>
      <c r="Q44" s="1407"/>
      <c r="R44" s="1364"/>
      <c r="S44" s="1365"/>
      <c r="T44" s="1366"/>
      <c r="U44" s="1407"/>
      <c r="V44" s="1407"/>
      <c r="W44" s="1407"/>
      <c r="X44" s="1407"/>
      <c r="Y44" s="1407"/>
      <c r="Z44" s="1407"/>
      <c r="AA44" s="1407"/>
      <c r="AB44" s="1407"/>
      <c r="AC44" s="1407"/>
      <c r="AD44" s="1407"/>
      <c r="AE44" s="1407"/>
      <c r="AF44" s="1407"/>
      <c r="AG44" s="1407"/>
      <c r="AH44" s="1407"/>
      <c r="AI44" s="1407"/>
      <c r="AJ44" s="738"/>
      <c r="AK44" s="1646"/>
      <c r="AL44" s="1647"/>
    </row>
    <row r="45" spans="2:38" ht="15" thickBot="1">
      <c r="B45" s="330"/>
      <c r="C45" s="1408" t="s">
        <v>839</v>
      </c>
      <c r="D45" s="1382">
        <f>SUM(D35:D43)</f>
        <v>0</v>
      </c>
      <c r="E45" s="1383">
        <f t="shared" ref="E45:J45" si="7">SUM(E35:E43)</f>
        <v>0</v>
      </c>
      <c r="F45" s="1383">
        <f t="shared" si="7"/>
        <v>0</v>
      </c>
      <c r="G45" s="1383">
        <f t="shared" si="7"/>
        <v>0</v>
      </c>
      <c r="H45" s="1383">
        <f t="shared" si="7"/>
        <v>0</v>
      </c>
      <c r="I45" s="1383">
        <f t="shared" si="7"/>
        <v>0</v>
      </c>
      <c r="J45" s="1383">
        <f t="shared" si="7"/>
        <v>0</v>
      </c>
      <c r="K45" s="1383">
        <f>SUM(K35:K43)</f>
        <v>0</v>
      </c>
      <c r="L45" s="1383">
        <f>SUM(L35:L43)</f>
        <v>0</v>
      </c>
      <c r="M45" s="1383">
        <f t="shared" ref="M45:AH45" si="8">SUM(M35:M43)</f>
        <v>0</v>
      </c>
      <c r="N45" s="1383">
        <f t="shared" si="8"/>
        <v>0</v>
      </c>
      <c r="O45" s="1383">
        <f t="shared" si="8"/>
        <v>0</v>
      </c>
      <c r="P45" s="1383">
        <f t="shared" si="8"/>
        <v>0</v>
      </c>
      <c r="Q45" s="1384">
        <f t="shared" si="8"/>
        <v>0</v>
      </c>
      <c r="R45" s="1364"/>
      <c r="S45" s="1365"/>
      <c r="T45" s="1366"/>
      <c r="U45" s="1382">
        <f t="shared" ref="U45:Z45" si="9">SUM(U35:U43)</f>
        <v>0</v>
      </c>
      <c r="V45" s="1383">
        <f t="shared" si="9"/>
        <v>0</v>
      </c>
      <c r="W45" s="1383">
        <f t="shared" si="9"/>
        <v>0</v>
      </c>
      <c r="X45" s="1383">
        <f t="shared" si="9"/>
        <v>0</v>
      </c>
      <c r="Y45" s="1383">
        <f>SUM(Y35:Y43)</f>
        <v>0</v>
      </c>
      <c r="Z45" s="1383">
        <f t="shared" si="9"/>
        <v>0</v>
      </c>
      <c r="AA45" s="1383">
        <f t="shared" si="8"/>
        <v>0</v>
      </c>
      <c r="AB45" s="1383">
        <f t="shared" si="8"/>
        <v>0</v>
      </c>
      <c r="AC45" s="1383">
        <f t="shared" si="8"/>
        <v>0</v>
      </c>
      <c r="AD45" s="1383">
        <f t="shared" si="8"/>
        <v>0</v>
      </c>
      <c r="AE45" s="1383">
        <f t="shared" si="8"/>
        <v>0</v>
      </c>
      <c r="AF45" s="1385">
        <f>SUM(AF35:AF43)</f>
        <v>0</v>
      </c>
      <c r="AG45" s="1385">
        <f t="shared" si="8"/>
        <v>0</v>
      </c>
      <c r="AH45" s="1384">
        <f t="shared" si="8"/>
        <v>0</v>
      </c>
      <c r="AI45" s="1426">
        <f>ROUND((SUM(AI35:AI43)),0)</f>
        <v>0</v>
      </c>
      <c r="AJ45" s="738"/>
      <c r="AK45" s="1646"/>
      <c r="AL45" s="1647"/>
    </row>
    <row r="46" spans="2:38" ht="3.75" customHeight="1" thickBot="1">
      <c r="B46" s="330"/>
      <c r="C46" s="19"/>
      <c r="D46" s="1407"/>
      <c r="E46" s="1407"/>
      <c r="F46" s="1407"/>
      <c r="G46" s="1407"/>
      <c r="H46" s="1407"/>
      <c r="I46" s="19"/>
      <c r="J46" s="19"/>
      <c r="K46" s="19"/>
      <c r="L46" s="19"/>
      <c r="M46" s="1407"/>
      <c r="N46" s="1407"/>
      <c r="O46" s="1407"/>
      <c r="P46" s="1407"/>
      <c r="Q46" s="1407"/>
      <c r="R46" s="1364"/>
      <c r="S46" s="1365"/>
      <c r="T46" s="1366"/>
      <c r="U46" s="1407"/>
      <c r="V46" s="1407"/>
      <c r="W46" s="1407"/>
      <c r="X46" s="1407"/>
      <c r="Y46" s="1407"/>
      <c r="Z46" s="1407"/>
      <c r="AA46" s="1407"/>
      <c r="AB46" s="1407"/>
      <c r="AC46" s="1407"/>
      <c r="AD46" s="19"/>
      <c r="AE46" s="19"/>
      <c r="AF46" s="19"/>
      <c r="AG46" s="19"/>
      <c r="AH46" s="19"/>
      <c r="AI46" s="1425"/>
      <c r="AJ46" s="738"/>
    </row>
    <row r="47" spans="2:38" ht="15.75" customHeight="1" thickBot="1">
      <c r="B47" s="330"/>
      <c r="C47" s="1427" t="s">
        <v>840</v>
      </c>
      <c r="D47" s="1382">
        <f>D32-D45</f>
        <v>0</v>
      </c>
      <c r="E47" s="1383">
        <f t="shared" ref="E47:AH47" si="10">E32-E45</f>
        <v>0</v>
      </c>
      <c r="F47" s="1383">
        <f t="shared" si="10"/>
        <v>0</v>
      </c>
      <c r="G47" s="1383">
        <f t="shared" si="10"/>
        <v>0</v>
      </c>
      <c r="H47" s="1383">
        <f t="shared" si="10"/>
        <v>0</v>
      </c>
      <c r="I47" s="1383">
        <f t="shared" si="10"/>
        <v>0</v>
      </c>
      <c r="J47" s="1383">
        <f t="shared" si="10"/>
        <v>0</v>
      </c>
      <c r="K47" s="1383">
        <f t="shared" si="10"/>
        <v>0</v>
      </c>
      <c r="L47" s="1383">
        <f t="shared" si="10"/>
        <v>0</v>
      </c>
      <c r="M47" s="1383">
        <f t="shared" si="10"/>
        <v>0</v>
      </c>
      <c r="N47" s="1383">
        <f t="shared" si="10"/>
        <v>0</v>
      </c>
      <c r="O47" s="1383">
        <f t="shared" si="10"/>
        <v>0</v>
      </c>
      <c r="P47" s="1383">
        <f t="shared" si="10"/>
        <v>0</v>
      </c>
      <c r="Q47" s="1384">
        <f t="shared" si="10"/>
        <v>0</v>
      </c>
      <c r="R47" s="1364"/>
      <c r="S47" s="1365"/>
      <c r="T47" s="1366"/>
      <c r="U47" s="1382">
        <f t="shared" si="10"/>
        <v>0</v>
      </c>
      <c r="V47" s="1383">
        <f t="shared" si="10"/>
        <v>0</v>
      </c>
      <c r="W47" s="1383">
        <f t="shared" si="10"/>
        <v>0</v>
      </c>
      <c r="X47" s="1383">
        <f t="shared" si="10"/>
        <v>0</v>
      </c>
      <c r="Y47" s="1383">
        <f t="shared" si="10"/>
        <v>0</v>
      </c>
      <c r="Z47" s="1383">
        <f t="shared" si="10"/>
        <v>0</v>
      </c>
      <c r="AA47" s="1383">
        <f t="shared" si="10"/>
        <v>0</v>
      </c>
      <c r="AB47" s="1383">
        <f t="shared" si="10"/>
        <v>0</v>
      </c>
      <c r="AC47" s="1383">
        <f t="shared" si="10"/>
        <v>0</v>
      </c>
      <c r="AD47" s="1383">
        <f t="shared" si="10"/>
        <v>0</v>
      </c>
      <c r="AE47" s="1383">
        <f t="shared" si="10"/>
        <v>0</v>
      </c>
      <c r="AF47" s="1385">
        <f t="shared" si="10"/>
        <v>0</v>
      </c>
      <c r="AG47" s="1385">
        <f t="shared" si="10"/>
        <v>0</v>
      </c>
      <c r="AH47" s="1384">
        <f t="shared" si="10"/>
        <v>0</v>
      </c>
      <c r="AI47" s="1386">
        <f>AI32-AI45</f>
        <v>0</v>
      </c>
      <c r="AJ47" s="738"/>
      <c r="AK47" s="1646" t="str">
        <f>IF(AI47&lt;&gt;0,Messages!B64,"")</f>
        <v/>
      </c>
      <c r="AL47" s="1647"/>
    </row>
    <row r="48" spans="2:38" ht="7.5" customHeight="1">
      <c r="B48" s="330"/>
      <c r="C48" s="91"/>
      <c r="D48" s="91"/>
      <c r="E48" s="1428"/>
      <c r="F48" s="1428"/>
      <c r="G48" s="1428"/>
      <c r="H48" s="1428"/>
      <c r="I48" s="1428"/>
      <c r="J48" s="1428"/>
      <c r="K48" s="1428"/>
      <c r="L48"/>
      <c r="M48"/>
      <c r="N48"/>
      <c r="O48"/>
      <c r="P48"/>
      <c r="Q48"/>
      <c r="R48" s="738"/>
      <c r="T48" s="722"/>
      <c r="U48"/>
      <c r="V48"/>
      <c r="W48"/>
      <c r="X48"/>
      <c r="Y48"/>
      <c r="Z48"/>
      <c r="AA48"/>
      <c r="AB48"/>
      <c r="AC48"/>
      <c r="AD48"/>
      <c r="AE48"/>
      <c r="AF48"/>
      <c r="AG48"/>
      <c r="AH48"/>
      <c r="AI48"/>
      <c r="AJ48" s="738"/>
      <c r="AK48" s="1646"/>
      <c r="AL48" s="1647"/>
    </row>
    <row r="49" spans="2:38">
      <c r="B49" s="330"/>
      <c r="C49" s="417" t="s">
        <v>841</v>
      </c>
      <c r="D49"/>
      <c r="E49" s="1428"/>
      <c r="F49" s="1428"/>
      <c r="G49" s="1428"/>
      <c r="H49" s="1428"/>
      <c r="I49" s="1428"/>
      <c r="J49" s="1428"/>
      <c r="K49" s="1428"/>
      <c r="L49"/>
      <c r="M49"/>
      <c r="N49"/>
      <c r="O49"/>
      <c r="P49"/>
      <c r="Q49"/>
      <c r="R49" s="738"/>
      <c r="T49" s="722"/>
      <c r="U49"/>
      <c r="V49"/>
      <c r="W49"/>
      <c r="X49"/>
      <c r="Y49"/>
      <c r="Z49"/>
      <c r="AA49"/>
      <c r="AB49"/>
      <c r="AC49"/>
      <c r="AD49"/>
      <c r="AE49"/>
      <c r="AF49"/>
      <c r="AG49"/>
      <c r="AH49"/>
      <c r="AI49"/>
      <c r="AJ49" s="738"/>
      <c r="AK49" s="1646"/>
      <c r="AL49" s="1647"/>
    </row>
    <row r="50" spans="2:38" ht="15" customHeight="1">
      <c r="B50" s="330"/>
      <c r="C50" s="1648"/>
      <c r="D50" s="1649"/>
      <c r="E50" s="1649"/>
      <c r="F50" s="1649"/>
      <c r="G50" s="1649"/>
      <c r="H50" s="1649"/>
      <c r="I50" s="1649"/>
      <c r="J50" s="1649"/>
      <c r="K50" s="1650"/>
      <c r="L50"/>
      <c r="M50"/>
      <c r="N50"/>
      <c r="O50"/>
      <c r="P50"/>
      <c r="Q50"/>
      <c r="R50" s="738"/>
      <c r="T50" s="722"/>
      <c r="U50"/>
      <c r="V50"/>
      <c r="W50"/>
      <c r="X50"/>
      <c r="Y50"/>
      <c r="Z50"/>
      <c r="AA50"/>
      <c r="AB50"/>
      <c r="AC50"/>
      <c r="AD50"/>
      <c r="AE50"/>
      <c r="AF50"/>
      <c r="AG50"/>
      <c r="AH50"/>
      <c r="AI50"/>
      <c r="AJ50" s="738"/>
    </row>
    <row r="51" spans="2:38" ht="15" customHeight="1">
      <c r="B51" s="330"/>
      <c r="C51" s="1651"/>
      <c r="D51" s="1652"/>
      <c r="E51" s="1652"/>
      <c r="F51" s="1652"/>
      <c r="G51" s="1652"/>
      <c r="H51" s="1652"/>
      <c r="I51" s="1652"/>
      <c r="J51" s="1652"/>
      <c r="K51" s="1653"/>
      <c r="L51"/>
      <c r="M51"/>
      <c r="N51"/>
      <c r="O51"/>
      <c r="P51"/>
      <c r="Q51"/>
      <c r="R51" s="738"/>
      <c r="T51" s="722"/>
      <c r="U51"/>
      <c r="V51"/>
      <c r="W51"/>
      <c r="X51"/>
      <c r="Y51"/>
      <c r="Z51"/>
      <c r="AA51"/>
      <c r="AB51"/>
      <c r="AC51"/>
      <c r="AD51"/>
      <c r="AE51"/>
      <c r="AF51"/>
      <c r="AG51"/>
      <c r="AH51"/>
      <c r="AI51"/>
      <c r="AJ51" s="738"/>
    </row>
    <row r="52" spans="2:38" ht="15" customHeight="1">
      <c r="B52" s="330"/>
      <c r="C52" s="1651"/>
      <c r="D52" s="1652"/>
      <c r="E52" s="1652"/>
      <c r="F52" s="1652"/>
      <c r="G52" s="1652"/>
      <c r="H52" s="1652"/>
      <c r="I52" s="1652"/>
      <c r="J52" s="1652"/>
      <c r="K52" s="1653"/>
      <c r="L52"/>
      <c r="M52"/>
      <c r="N52"/>
      <c r="O52"/>
      <c r="P52"/>
      <c r="Q52"/>
      <c r="R52" s="738"/>
      <c r="T52" s="722"/>
      <c r="U52"/>
      <c r="V52"/>
      <c r="W52"/>
      <c r="X52"/>
      <c r="Y52"/>
      <c r="Z52"/>
      <c r="AA52"/>
      <c r="AB52"/>
      <c r="AC52"/>
      <c r="AD52"/>
      <c r="AE52"/>
      <c r="AF52"/>
      <c r="AG52"/>
      <c r="AH52"/>
      <c r="AI52"/>
      <c r="AJ52" s="738"/>
    </row>
    <row r="53" spans="2:38" ht="15" customHeight="1">
      <c r="B53" s="330"/>
      <c r="C53" s="1654"/>
      <c r="D53" s="1655"/>
      <c r="E53" s="1655"/>
      <c r="F53" s="1655"/>
      <c r="G53" s="1655"/>
      <c r="H53" s="1655"/>
      <c r="I53" s="1655"/>
      <c r="J53" s="1655"/>
      <c r="K53" s="1656"/>
      <c r="L53"/>
      <c r="M53"/>
      <c r="N53"/>
      <c r="O53"/>
      <c r="P53"/>
      <c r="Q53"/>
      <c r="R53" s="738"/>
      <c r="T53" s="722"/>
      <c r="U53"/>
      <c r="V53"/>
      <c r="W53"/>
      <c r="X53"/>
      <c r="Y53"/>
      <c r="Z53"/>
      <c r="AA53"/>
      <c r="AB53"/>
      <c r="AC53"/>
      <c r="AD53"/>
      <c r="AE53"/>
      <c r="AF53"/>
      <c r="AG53"/>
      <c r="AH53"/>
      <c r="AI53"/>
      <c r="AJ53" s="738"/>
    </row>
    <row r="54" spans="2:38" ht="9" customHeight="1" thickBot="1">
      <c r="B54" s="334"/>
      <c r="C54" s="120"/>
      <c r="D54" s="120"/>
      <c r="E54" s="120"/>
      <c r="F54" s="120"/>
      <c r="G54" s="120"/>
      <c r="H54" s="120"/>
      <c r="I54" s="120"/>
      <c r="J54" s="120"/>
      <c r="K54" s="120"/>
      <c r="L54" s="741"/>
      <c r="M54" s="741"/>
      <c r="N54" s="741"/>
      <c r="O54" s="741"/>
      <c r="P54" s="741"/>
      <c r="Q54" s="741"/>
      <c r="R54" s="726"/>
      <c r="T54" s="725"/>
      <c r="U54" s="741"/>
      <c r="V54" s="741"/>
      <c r="W54" s="741"/>
      <c r="X54" s="741"/>
      <c r="Y54" s="741"/>
      <c r="Z54" s="741"/>
      <c r="AA54" s="741"/>
      <c r="AB54" s="741"/>
      <c r="AC54" s="741"/>
      <c r="AD54" s="741"/>
      <c r="AE54" s="741"/>
      <c r="AF54" s="741"/>
      <c r="AG54" s="741"/>
      <c r="AH54" s="741"/>
      <c r="AI54" s="741"/>
      <c r="AJ54" s="726"/>
    </row>
    <row r="55" spans="2:38" ht="3.75" customHeight="1"/>
    <row r="56" spans="2:38" ht="3.75" customHeight="1"/>
  </sheetData>
  <sheetProtection algorithmName="SHA-512" hashValue="t+5Icmg17C+q4RI8pue79yCWFB+aWX/TfzcmcIkY6JAoGetcZvGWkQ12BnQotSH5ufqGr4UsKnRzGivwAudAog==" saltValue="XgWuCGTqLlWhBFLESmPSvg==" spinCount="100000" sheet="1" formatCells="0" formatColumns="0" formatRows="0" insertColumns="0" insertRows="0"/>
  <mergeCells count="12">
    <mergeCell ref="C50:K53"/>
    <mergeCell ref="C3:Q3"/>
    <mergeCell ref="U3:AI3"/>
    <mergeCell ref="C5:J5"/>
    <mergeCell ref="U5:AB5"/>
    <mergeCell ref="C11:Q11"/>
    <mergeCell ref="U11:AI11"/>
    <mergeCell ref="AK30:AL32"/>
    <mergeCell ref="C34:Q34"/>
    <mergeCell ref="U34:AI34"/>
    <mergeCell ref="AK43:AL45"/>
    <mergeCell ref="AK47:AL49"/>
  </mergeCells>
  <conditionalFormatting sqref="AK30 AK43">
    <cfRule type="containsText" dxfId="37" priority="2" operator="containsText" text="warning">
      <formula>NOT(ISERROR(SEARCH("warning",AK30)))</formula>
    </cfRule>
  </conditionalFormatting>
  <conditionalFormatting sqref="AK47">
    <cfRule type="containsText" dxfId="36" priority="1" operator="containsText" text="warning">
      <formula>NOT(ISERROR(SEARCH("warning",AK47)))</formula>
    </cfRule>
  </conditionalFormatting>
  <pageMargins left="0.25" right="0.25" top="0.75" bottom="0.75" header="0.3" footer="0.3"/>
  <pageSetup scale="69" fitToWidth="2" orientation="landscape" r:id="rId1"/>
  <headerFooter>
    <oddFooter>&amp;LForm 7B
Estimate of Cash Flow During Development&amp;CCFA Forms</oddFooter>
  </headerFooter>
  <rowBreaks count="1" manualBreakCount="1">
    <brk id="55" min="1" max="1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
  <sheetViews>
    <sheetView showGridLines="0" zoomScaleNormal="100" workbookViewId="0">
      <selection activeCell="N32" sqref="N32"/>
    </sheetView>
  </sheetViews>
  <sheetFormatPr defaultRowHeight="14.45"/>
  <sheetData/>
  <sheetProtection algorithmName="SHA-512" hashValue="DkohZjtyFBTcEzyiYfuA6fZ3+ANAlnowZs3C31e+wjuzSXPNvJ8IWUmL3jb/FpNRkV/8YPPuo+qeJm+d5b0Nnw==" saltValue="jTartJ65lJsfkxQvDo/OtQ==" spinCount="100000" sheet="1" objects="1" scenarios="1"/>
  <pageMargins left="0.25" right="0.25" top="0.75" bottom="0.75" header="0.3" footer="0.3"/>
  <pageSetup scale="97"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dimension ref="B1:U68"/>
  <sheetViews>
    <sheetView showGridLines="0" zoomScale="90" zoomScaleNormal="90" zoomScaleSheetLayoutView="100" workbookViewId="0">
      <selection activeCell="AA38" sqref="AA38"/>
    </sheetView>
  </sheetViews>
  <sheetFormatPr defaultColWidth="9.140625" defaultRowHeight="14.45"/>
  <cols>
    <col min="1" max="2" width="1.7109375" style="248" customWidth="1"/>
    <col min="3" max="3" width="14.28515625" style="248" customWidth="1"/>
    <col min="4" max="4" width="5.28515625" style="248" bestFit="1" customWidth="1"/>
    <col min="5" max="5" width="8.42578125" style="248" bestFit="1" customWidth="1"/>
    <col min="6" max="6" width="11.42578125" style="248" customWidth="1"/>
    <col min="7" max="7" width="10" style="248" bestFit="1" customWidth="1"/>
    <col min="8" max="8" width="11" style="248" customWidth="1"/>
    <col min="9" max="9" width="11.140625" style="248" customWidth="1"/>
    <col min="10" max="10" width="12.28515625" style="248" customWidth="1"/>
    <col min="11" max="13" width="11.140625" style="248" customWidth="1"/>
    <col min="14" max="14" width="11.7109375" style="248" bestFit="1" customWidth="1"/>
    <col min="15" max="16" width="12.5703125" style="248" bestFit="1" customWidth="1"/>
    <col min="17" max="17" width="1.7109375" style="248" customWidth="1"/>
    <col min="18" max="18" width="2.85546875" style="248" customWidth="1"/>
    <col min="19" max="16384" width="9.140625" style="248"/>
  </cols>
  <sheetData>
    <row r="1" spans="2:21" ht="9" customHeight="1" thickBot="1"/>
    <row r="2" spans="2:21" ht="9" customHeight="1">
      <c r="B2" s="114"/>
      <c r="C2" s="256"/>
      <c r="D2" s="256"/>
      <c r="E2" s="272"/>
      <c r="F2" s="272"/>
      <c r="G2" s="272"/>
      <c r="H2" s="256"/>
      <c r="I2" s="256"/>
      <c r="J2" s="256"/>
      <c r="K2" s="256"/>
      <c r="L2" s="256"/>
      <c r="M2" s="256"/>
      <c r="N2" s="256"/>
      <c r="O2" s="256"/>
      <c r="P2" s="256"/>
      <c r="Q2" s="257"/>
    </row>
    <row r="3" spans="2:21" ht="18">
      <c r="B3" s="4"/>
      <c r="C3" s="1565" t="s">
        <v>842</v>
      </c>
      <c r="D3" s="1565"/>
      <c r="E3" s="1565"/>
      <c r="F3" s="1565"/>
      <c r="G3" s="1565"/>
      <c r="H3" s="1565"/>
      <c r="I3" s="1565"/>
      <c r="J3" s="1565"/>
      <c r="K3" s="1565"/>
      <c r="L3" s="1565"/>
      <c r="M3" s="1565"/>
      <c r="N3" s="1565"/>
      <c r="O3" s="1565"/>
      <c r="P3" s="1565"/>
      <c r="Q3" s="3"/>
    </row>
    <row r="4" spans="2:21">
      <c r="B4" s="4"/>
      <c r="C4" s="1"/>
      <c r="D4" s="1"/>
      <c r="E4" s="94"/>
      <c r="F4" s="94"/>
      <c r="G4" s="94"/>
      <c r="H4" s="1"/>
      <c r="I4" s="1"/>
      <c r="J4" s="1"/>
      <c r="K4" s="1"/>
      <c r="L4" s="1"/>
      <c r="M4" s="1"/>
      <c r="N4" s="1"/>
      <c r="O4" s="1"/>
      <c r="P4" s="1"/>
      <c r="Q4" s="3"/>
    </row>
    <row r="5" spans="2:21" ht="15" thickBot="1">
      <c r="B5" s="301"/>
      <c r="C5" s="1778" t="str">
        <f>IF('1'!G5="",Messages!B3,(CONCATENATE("Project Name: ",'1'!G5)))</f>
        <v>Enter Project Name on Form 1</v>
      </c>
      <c r="D5" s="1778"/>
      <c r="E5" s="1778"/>
      <c r="F5" s="1778"/>
      <c r="G5" s="1778"/>
      <c r="H5" s="1778"/>
      <c r="I5" s="1778"/>
      <c r="J5" s="1778"/>
      <c r="K5" s="1778"/>
      <c r="L5" s="1778"/>
      <c r="M5" s="1778"/>
      <c r="N5" s="1778"/>
      <c r="O5" s="1778"/>
      <c r="P5" s="17"/>
      <c r="Q5" s="338"/>
    </row>
    <row r="6" spans="2:21" ht="22.5" customHeight="1" thickBot="1">
      <c r="B6" s="4"/>
      <c r="C6" s="1"/>
      <c r="D6" s="1"/>
      <c r="E6" s="94"/>
      <c r="F6" s="94"/>
      <c r="G6" s="94"/>
      <c r="H6" s="1"/>
      <c r="I6" s="1"/>
      <c r="J6" s="1"/>
      <c r="K6" s="1"/>
      <c r="L6" s="1"/>
      <c r="M6" s="1"/>
      <c r="N6" s="1"/>
      <c r="O6" s="1"/>
      <c r="P6" s="1"/>
      <c r="Q6" s="3"/>
    </row>
    <row r="7" spans="2:21" ht="48.6" thickBot="1">
      <c r="B7" s="4"/>
      <c r="C7" s="389" t="s">
        <v>843</v>
      </c>
      <c r="D7" s="1319" t="s">
        <v>583</v>
      </c>
      <c r="E7" s="1319" t="s">
        <v>844</v>
      </c>
      <c r="F7" s="1319" t="s">
        <v>845</v>
      </c>
      <c r="G7" s="1319" t="s">
        <v>846</v>
      </c>
      <c r="H7" s="1319" t="s">
        <v>847</v>
      </c>
      <c r="I7" s="1319" t="s">
        <v>848</v>
      </c>
      <c r="J7" s="1319" t="s">
        <v>849</v>
      </c>
      <c r="K7" s="1319" t="s">
        <v>850</v>
      </c>
      <c r="L7" s="1319" t="s">
        <v>851</v>
      </c>
      <c r="M7" s="1319" t="s">
        <v>852</v>
      </c>
      <c r="N7" s="1319" t="s">
        <v>853</v>
      </c>
      <c r="O7" s="1319" t="s">
        <v>854</v>
      </c>
      <c r="P7" s="390" t="s">
        <v>855</v>
      </c>
      <c r="Q7" s="95"/>
      <c r="T7"/>
    </row>
    <row r="8" spans="2:21">
      <c r="B8" s="4"/>
      <c r="C8" s="1940" t="s">
        <v>377</v>
      </c>
      <c r="D8" s="1280"/>
      <c r="E8" s="1280" t="s">
        <v>377</v>
      </c>
      <c r="F8" s="1280"/>
      <c r="G8" s="1280"/>
      <c r="H8" s="1052"/>
      <c r="I8" s="1052"/>
      <c r="J8" s="1941">
        <f t="shared" ref="J8:J18" si="0">H8+I8</f>
        <v>0</v>
      </c>
      <c r="K8" s="1052"/>
      <c r="L8" s="1941">
        <f t="shared" ref="L8:L18" si="1">J8+K8</f>
        <v>0</v>
      </c>
      <c r="M8" s="1052"/>
      <c r="N8" s="1941">
        <f t="shared" ref="N8:N18" si="2">D8*H8*12</f>
        <v>0</v>
      </c>
      <c r="O8" s="1941">
        <f t="shared" ref="O8:O18" si="3">D8*K8*12</f>
        <v>0</v>
      </c>
      <c r="P8" s="1258">
        <f t="shared" ref="P8:P18" si="4">N8+O8</f>
        <v>0</v>
      </c>
      <c r="Q8" s="95"/>
    </row>
    <row r="9" spans="2:21">
      <c r="B9" s="4"/>
      <c r="C9" s="641"/>
      <c r="D9" s="642"/>
      <c r="E9" s="944"/>
      <c r="F9" s="642"/>
      <c r="G9" s="944"/>
      <c r="H9" s="643"/>
      <c r="I9" s="643"/>
      <c r="J9" s="1259">
        <f t="shared" si="0"/>
        <v>0</v>
      </c>
      <c r="K9" s="643"/>
      <c r="L9" s="1259">
        <f t="shared" si="1"/>
        <v>0</v>
      </c>
      <c r="M9" s="643"/>
      <c r="N9" s="1259">
        <f t="shared" si="2"/>
        <v>0</v>
      </c>
      <c r="O9" s="1259">
        <f t="shared" si="3"/>
        <v>0</v>
      </c>
      <c r="P9" s="1260">
        <f t="shared" si="4"/>
        <v>0</v>
      </c>
      <c r="Q9" s="95"/>
    </row>
    <row r="10" spans="2:21" ht="15" customHeight="1">
      <c r="B10" s="4"/>
      <c r="C10" s="641"/>
      <c r="D10" s="642"/>
      <c r="E10" s="944"/>
      <c r="F10" s="642"/>
      <c r="G10" s="944"/>
      <c r="H10" s="643"/>
      <c r="I10" s="643"/>
      <c r="J10" s="1259">
        <f t="shared" si="0"/>
        <v>0</v>
      </c>
      <c r="K10" s="643"/>
      <c r="L10" s="1259">
        <f t="shared" si="1"/>
        <v>0</v>
      </c>
      <c r="M10" s="643"/>
      <c r="N10" s="1259">
        <f t="shared" si="2"/>
        <v>0</v>
      </c>
      <c r="O10" s="1259">
        <f t="shared" si="3"/>
        <v>0</v>
      </c>
      <c r="P10" s="1260">
        <f t="shared" si="4"/>
        <v>0</v>
      </c>
      <c r="Q10" s="3"/>
      <c r="S10" s="1647" t="str">
        <f>IF(L60&lt;&gt;'2A'!M39,Messages!B68,"")</f>
        <v/>
      </c>
      <c r="T10" s="1647"/>
      <c r="U10" s="1647"/>
    </row>
    <row r="11" spans="2:21">
      <c r="B11" s="4"/>
      <c r="C11" s="641"/>
      <c r="D11" s="642"/>
      <c r="E11" s="944"/>
      <c r="F11" s="642"/>
      <c r="G11" s="944"/>
      <c r="H11" s="643"/>
      <c r="I11" s="643"/>
      <c r="J11" s="1259">
        <f t="shared" si="0"/>
        <v>0</v>
      </c>
      <c r="K11" s="643"/>
      <c r="L11" s="1259">
        <f t="shared" si="1"/>
        <v>0</v>
      </c>
      <c r="M11" s="643"/>
      <c r="N11" s="1259">
        <f t="shared" si="2"/>
        <v>0</v>
      </c>
      <c r="O11" s="1259">
        <f t="shared" si="3"/>
        <v>0</v>
      </c>
      <c r="P11" s="1260">
        <f t="shared" si="4"/>
        <v>0</v>
      </c>
      <c r="Q11" s="3"/>
      <c r="S11" s="1647"/>
      <c r="T11" s="1647"/>
      <c r="U11" s="1647"/>
    </row>
    <row r="12" spans="2:21">
      <c r="B12" s="4"/>
      <c r="C12" s="641"/>
      <c r="D12" s="642"/>
      <c r="E12" s="944"/>
      <c r="F12" s="642"/>
      <c r="G12" s="944"/>
      <c r="H12" s="643"/>
      <c r="I12" s="643"/>
      <c r="J12" s="1259">
        <f t="shared" si="0"/>
        <v>0</v>
      </c>
      <c r="K12" s="643"/>
      <c r="L12" s="1259">
        <f t="shared" si="1"/>
        <v>0</v>
      </c>
      <c r="M12" s="643"/>
      <c r="N12" s="1259">
        <f t="shared" si="2"/>
        <v>0</v>
      </c>
      <c r="O12" s="1259">
        <f t="shared" si="3"/>
        <v>0</v>
      </c>
      <c r="P12" s="1260">
        <f t="shared" si="4"/>
        <v>0</v>
      </c>
      <c r="Q12" s="3"/>
      <c r="S12" s="1647"/>
      <c r="T12" s="1647"/>
      <c r="U12" s="1647"/>
    </row>
    <row r="13" spans="2:21">
      <c r="B13" s="4"/>
      <c r="C13" s="641"/>
      <c r="D13" s="642"/>
      <c r="E13" s="944"/>
      <c r="F13" s="642"/>
      <c r="G13" s="944"/>
      <c r="H13" s="643"/>
      <c r="I13" s="643"/>
      <c r="J13" s="1259">
        <f t="shared" si="0"/>
        <v>0</v>
      </c>
      <c r="K13" s="643"/>
      <c r="L13" s="1259">
        <f t="shared" si="1"/>
        <v>0</v>
      </c>
      <c r="M13" s="643"/>
      <c r="N13" s="1259">
        <f t="shared" si="2"/>
        <v>0</v>
      </c>
      <c r="O13" s="1259">
        <f t="shared" si="3"/>
        <v>0</v>
      </c>
      <c r="P13" s="1260">
        <f t="shared" si="4"/>
        <v>0</v>
      </c>
      <c r="Q13" s="3"/>
      <c r="S13" s="1647"/>
      <c r="T13" s="1647"/>
      <c r="U13" s="1647"/>
    </row>
    <row r="14" spans="2:21">
      <c r="B14" s="4"/>
      <c r="C14" s="641"/>
      <c r="D14" s="642"/>
      <c r="E14" s="944"/>
      <c r="F14" s="642"/>
      <c r="G14" s="944"/>
      <c r="H14" s="643"/>
      <c r="I14" s="643"/>
      <c r="J14" s="1259">
        <f t="shared" si="0"/>
        <v>0</v>
      </c>
      <c r="K14" s="643"/>
      <c r="L14" s="1259">
        <f t="shared" si="1"/>
        <v>0</v>
      </c>
      <c r="M14" s="643"/>
      <c r="N14" s="1259">
        <f t="shared" si="2"/>
        <v>0</v>
      </c>
      <c r="O14" s="1259">
        <f t="shared" si="3"/>
        <v>0</v>
      </c>
      <c r="P14" s="1260">
        <f t="shared" si="4"/>
        <v>0</v>
      </c>
      <c r="Q14" s="3"/>
    </row>
    <row r="15" spans="2:21">
      <c r="B15" s="4"/>
      <c r="C15" s="641"/>
      <c r="D15" s="642"/>
      <c r="E15" s="944"/>
      <c r="F15" s="642"/>
      <c r="G15" s="944"/>
      <c r="H15" s="643"/>
      <c r="I15" s="643"/>
      <c r="J15" s="1259">
        <f t="shared" si="0"/>
        <v>0</v>
      </c>
      <c r="K15" s="643"/>
      <c r="L15" s="1259">
        <f t="shared" si="1"/>
        <v>0</v>
      </c>
      <c r="M15" s="643"/>
      <c r="N15" s="1259">
        <f t="shared" si="2"/>
        <v>0</v>
      </c>
      <c r="O15" s="1259">
        <f t="shared" si="3"/>
        <v>0</v>
      </c>
      <c r="P15" s="1260">
        <f t="shared" si="4"/>
        <v>0</v>
      </c>
      <c r="Q15" s="3"/>
    </row>
    <row r="16" spans="2:21">
      <c r="B16" s="4"/>
      <c r="C16" s="641"/>
      <c r="D16" s="642"/>
      <c r="E16" s="944"/>
      <c r="F16" s="642"/>
      <c r="G16" s="944"/>
      <c r="H16" s="643"/>
      <c r="I16" s="643"/>
      <c r="J16" s="1259">
        <f t="shared" si="0"/>
        <v>0</v>
      </c>
      <c r="K16" s="643"/>
      <c r="L16" s="1259">
        <f t="shared" si="1"/>
        <v>0</v>
      </c>
      <c r="M16" s="643"/>
      <c r="N16" s="1259">
        <f t="shared" si="2"/>
        <v>0</v>
      </c>
      <c r="O16" s="1259">
        <f t="shared" si="3"/>
        <v>0</v>
      </c>
      <c r="P16" s="1260">
        <f t="shared" si="4"/>
        <v>0</v>
      </c>
      <c r="Q16" s="95"/>
    </row>
    <row r="17" spans="2:17">
      <c r="B17" s="4"/>
      <c r="C17" s="641"/>
      <c r="D17" s="642"/>
      <c r="E17" s="944"/>
      <c r="F17" s="642"/>
      <c r="G17" s="944"/>
      <c r="H17" s="643"/>
      <c r="I17" s="643"/>
      <c r="J17" s="1259">
        <f t="shared" si="0"/>
        <v>0</v>
      </c>
      <c r="K17" s="643"/>
      <c r="L17" s="1259">
        <f t="shared" si="1"/>
        <v>0</v>
      </c>
      <c r="M17" s="643"/>
      <c r="N17" s="1259">
        <f t="shared" si="2"/>
        <v>0</v>
      </c>
      <c r="O17" s="1259">
        <f t="shared" si="3"/>
        <v>0</v>
      </c>
      <c r="P17" s="1260">
        <f t="shared" si="4"/>
        <v>0</v>
      </c>
      <c r="Q17" s="95"/>
    </row>
    <row r="18" spans="2:17">
      <c r="B18" s="4"/>
      <c r="C18" s="641"/>
      <c r="D18" s="642"/>
      <c r="E18" s="944"/>
      <c r="F18" s="642"/>
      <c r="G18" s="944"/>
      <c r="H18" s="643"/>
      <c r="I18" s="643"/>
      <c r="J18" s="1259">
        <f t="shared" si="0"/>
        <v>0</v>
      </c>
      <c r="K18" s="643"/>
      <c r="L18" s="1259">
        <f t="shared" si="1"/>
        <v>0</v>
      </c>
      <c r="M18" s="643"/>
      <c r="N18" s="1259">
        <f t="shared" si="2"/>
        <v>0</v>
      </c>
      <c r="O18" s="1259">
        <f t="shared" si="3"/>
        <v>0</v>
      </c>
      <c r="P18" s="1260">
        <f t="shared" si="4"/>
        <v>0</v>
      </c>
      <c r="Q18" s="95"/>
    </row>
    <row r="19" spans="2:17">
      <c r="B19" s="4"/>
      <c r="C19" s="641"/>
      <c r="D19" s="642"/>
      <c r="E19" s="944"/>
      <c r="F19" s="642"/>
      <c r="G19" s="944"/>
      <c r="H19" s="643"/>
      <c r="I19" s="643"/>
      <c r="J19" s="1259">
        <f t="shared" ref="J19:J34" si="5">H19+I19</f>
        <v>0</v>
      </c>
      <c r="K19" s="643"/>
      <c r="L19" s="1259">
        <f t="shared" ref="L19:L34" si="6">J19+K19</f>
        <v>0</v>
      </c>
      <c r="M19" s="643"/>
      <c r="N19" s="1259">
        <f t="shared" ref="N19:N34" si="7">D19*H19*12</f>
        <v>0</v>
      </c>
      <c r="O19" s="1259">
        <f t="shared" ref="O19:O34" si="8">D19*K19*12</f>
        <v>0</v>
      </c>
      <c r="P19" s="1260">
        <f t="shared" ref="P19:P34" si="9">N19+O19</f>
        <v>0</v>
      </c>
      <c r="Q19" s="95"/>
    </row>
    <row r="20" spans="2:17">
      <c r="B20" s="4"/>
      <c r="C20" s="641"/>
      <c r="D20" s="642"/>
      <c r="E20" s="944"/>
      <c r="F20" s="642"/>
      <c r="G20" s="944"/>
      <c r="H20" s="643"/>
      <c r="I20" s="643"/>
      <c r="J20" s="1259">
        <f t="shared" si="5"/>
        <v>0</v>
      </c>
      <c r="K20" s="643"/>
      <c r="L20" s="1259">
        <f t="shared" si="6"/>
        <v>0</v>
      </c>
      <c r="M20" s="643"/>
      <c r="N20" s="1259">
        <f t="shared" si="7"/>
        <v>0</v>
      </c>
      <c r="O20" s="1259">
        <f t="shared" si="8"/>
        <v>0</v>
      </c>
      <c r="P20" s="1260">
        <f t="shared" si="9"/>
        <v>0</v>
      </c>
      <c r="Q20" s="95"/>
    </row>
    <row r="21" spans="2:17" hidden="1">
      <c r="B21" s="4"/>
      <c r="C21" s="641"/>
      <c r="D21" s="642"/>
      <c r="E21" s="944"/>
      <c r="F21" s="642"/>
      <c r="G21" s="944"/>
      <c r="H21" s="643">
        <v>0</v>
      </c>
      <c r="I21" s="643">
        <v>0</v>
      </c>
      <c r="J21" s="1259">
        <f t="shared" si="5"/>
        <v>0</v>
      </c>
      <c r="K21" s="643">
        <v>0</v>
      </c>
      <c r="L21" s="1259">
        <f t="shared" si="6"/>
        <v>0</v>
      </c>
      <c r="M21" s="643">
        <v>0</v>
      </c>
      <c r="N21" s="1259">
        <f t="shared" si="7"/>
        <v>0</v>
      </c>
      <c r="O21" s="1259">
        <f t="shared" si="8"/>
        <v>0</v>
      </c>
      <c r="P21" s="1260">
        <f t="shared" si="9"/>
        <v>0</v>
      </c>
      <c r="Q21" s="95"/>
    </row>
    <row r="22" spans="2:17" hidden="1">
      <c r="B22" s="4"/>
      <c r="C22" s="641"/>
      <c r="D22" s="642"/>
      <c r="E22" s="944"/>
      <c r="F22" s="642"/>
      <c r="G22" s="944"/>
      <c r="H22" s="643">
        <v>0</v>
      </c>
      <c r="I22" s="643">
        <v>0</v>
      </c>
      <c r="J22" s="1259">
        <f t="shared" si="5"/>
        <v>0</v>
      </c>
      <c r="K22" s="643">
        <v>0</v>
      </c>
      <c r="L22" s="1259">
        <f t="shared" si="6"/>
        <v>0</v>
      </c>
      <c r="M22" s="643">
        <v>0</v>
      </c>
      <c r="N22" s="1259">
        <f t="shared" si="7"/>
        <v>0</v>
      </c>
      <c r="O22" s="1259">
        <f t="shared" si="8"/>
        <v>0</v>
      </c>
      <c r="P22" s="1260">
        <f t="shared" si="9"/>
        <v>0</v>
      </c>
      <c r="Q22" s="95"/>
    </row>
    <row r="23" spans="2:17" hidden="1">
      <c r="B23" s="4"/>
      <c r="C23" s="641"/>
      <c r="D23" s="642"/>
      <c r="E23" s="944"/>
      <c r="F23" s="642"/>
      <c r="G23" s="944"/>
      <c r="H23" s="643">
        <v>0</v>
      </c>
      <c r="I23" s="643">
        <v>0</v>
      </c>
      <c r="J23" s="1259">
        <f t="shared" si="5"/>
        <v>0</v>
      </c>
      <c r="K23" s="643">
        <v>0</v>
      </c>
      <c r="L23" s="1259">
        <f t="shared" si="6"/>
        <v>0</v>
      </c>
      <c r="M23" s="643">
        <v>0</v>
      </c>
      <c r="N23" s="1259">
        <f t="shared" si="7"/>
        <v>0</v>
      </c>
      <c r="O23" s="1259">
        <f t="shared" si="8"/>
        <v>0</v>
      </c>
      <c r="P23" s="1260">
        <f t="shared" si="9"/>
        <v>0</v>
      </c>
      <c r="Q23" s="95"/>
    </row>
    <row r="24" spans="2:17" hidden="1">
      <c r="B24" s="4"/>
      <c r="C24" s="641"/>
      <c r="D24" s="642"/>
      <c r="E24" s="944"/>
      <c r="F24" s="642"/>
      <c r="G24" s="944"/>
      <c r="H24" s="643">
        <v>0</v>
      </c>
      <c r="I24" s="643">
        <v>0</v>
      </c>
      <c r="J24" s="1259">
        <f t="shared" si="5"/>
        <v>0</v>
      </c>
      <c r="K24" s="643">
        <v>0</v>
      </c>
      <c r="L24" s="1259">
        <f t="shared" si="6"/>
        <v>0</v>
      </c>
      <c r="M24" s="643">
        <v>0</v>
      </c>
      <c r="N24" s="1259">
        <f t="shared" si="7"/>
        <v>0</v>
      </c>
      <c r="O24" s="1259">
        <f t="shared" si="8"/>
        <v>0</v>
      </c>
      <c r="P24" s="1260">
        <f t="shared" si="9"/>
        <v>0</v>
      </c>
      <c r="Q24" s="95"/>
    </row>
    <row r="25" spans="2:17" hidden="1">
      <c r="B25" s="4"/>
      <c r="C25" s="641"/>
      <c r="D25" s="642"/>
      <c r="E25" s="944"/>
      <c r="F25" s="642"/>
      <c r="G25" s="944"/>
      <c r="H25" s="643">
        <v>0</v>
      </c>
      <c r="I25" s="643">
        <v>0</v>
      </c>
      <c r="J25" s="1259">
        <f t="shared" si="5"/>
        <v>0</v>
      </c>
      <c r="K25" s="643">
        <v>0</v>
      </c>
      <c r="L25" s="1259">
        <f t="shared" si="6"/>
        <v>0</v>
      </c>
      <c r="M25" s="643">
        <v>0</v>
      </c>
      <c r="N25" s="1259">
        <f t="shared" si="7"/>
        <v>0</v>
      </c>
      <c r="O25" s="1259">
        <f t="shared" si="8"/>
        <v>0</v>
      </c>
      <c r="P25" s="1260">
        <f t="shared" si="9"/>
        <v>0</v>
      </c>
      <c r="Q25" s="95"/>
    </row>
    <row r="26" spans="2:17" hidden="1">
      <c r="B26" s="4"/>
      <c r="C26" s="641"/>
      <c r="D26" s="642"/>
      <c r="E26" s="944"/>
      <c r="F26" s="642"/>
      <c r="G26" s="944"/>
      <c r="H26" s="643">
        <v>0</v>
      </c>
      <c r="I26" s="643">
        <v>0</v>
      </c>
      <c r="J26" s="1259">
        <f t="shared" si="5"/>
        <v>0</v>
      </c>
      <c r="K26" s="643">
        <v>0</v>
      </c>
      <c r="L26" s="1259">
        <f t="shared" si="6"/>
        <v>0</v>
      </c>
      <c r="M26" s="643">
        <v>0</v>
      </c>
      <c r="N26" s="1259">
        <f t="shared" si="7"/>
        <v>0</v>
      </c>
      <c r="O26" s="1259">
        <f t="shared" si="8"/>
        <v>0</v>
      </c>
      <c r="P26" s="1260">
        <f t="shared" si="9"/>
        <v>0</v>
      </c>
      <c r="Q26" s="95"/>
    </row>
    <row r="27" spans="2:17" hidden="1">
      <c r="B27" s="4"/>
      <c r="C27" s="641"/>
      <c r="D27" s="642"/>
      <c r="E27" s="944"/>
      <c r="F27" s="642"/>
      <c r="G27" s="944"/>
      <c r="H27" s="643">
        <v>0</v>
      </c>
      <c r="I27" s="643">
        <v>0</v>
      </c>
      <c r="J27" s="1259">
        <f t="shared" si="5"/>
        <v>0</v>
      </c>
      <c r="K27" s="643">
        <v>0</v>
      </c>
      <c r="L27" s="1259">
        <f t="shared" si="6"/>
        <v>0</v>
      </c>
      <c r="M27" s="643">
        <v>0</v>
      </c>
      <c r="N27" s="1259">
        <f t="shared" si="7"/>
        <v>0</v>
      </c>
      <c r="O27" s="1259">
        <f t="shared" si="8"/>
        <v>0</v>
      </c>
      <c r="P27" s="1260">
        <f t="shared" si="9"/>
        <v>0</v>
      </c>
      <c r="Q27" s="95"/>
    </row>
    <row r="28" spans="2:17" hidden="1">
      <c r="B28" s="4"/>
      <c r="C28" s="641"/>
      <c r="D28" s="642"/>
      <c r="E28" s="944"/>
      <c r="F28" s="642"/>
      <c r="G28" s="944"/>
      <c r="H28" s="643">
        <v>0</v>
      </c>
      <c r="I28" s="643">
        <v>0</v>
      </c>
      <c r="J28" s="1259">
        <f t="shared" si="5"/>
        <v>0</v>
      </c>
      <c r="K28" s="643">
        <v>0</v>
      </c>
      <c r="L28" s="1259">
        <f t="shared" si="6"/>
        <v>0</v>
      </c>
      <c r="M28" s="643">
        <v>0</v>
      </c>
      <c r="N28" s="1259">
        <f t="shared" si="7"/>
        <v>0</v>
      </c>
      <c r="O28" s="1259">
        <f t="shared" si="8"/>
        <v>0</v>
      </c>
      <c r="P28" s="1260">
        <f t="shared" si="9"/>
        <v>0</v>
      </c>
      <c r="Q28" s="95"/>
    </row>
    <row r="29" spans="2:17" hidden="1">
      <c r="B29" s="4"/>
      <c r="C29" s="641"/>
      <c r="D29" s="642"/>
      <c r="E29" s="944"/>
      <c r="F29" s="642"/>
      <c r="G29" s="944"/>
      <c r="H29" s="643">
        <v>0</v>
      </c>
      <c r="I29" s="643">
        <v>0</v>
      </c>
      <c r="J29" s="1259">
        <f t="shared" si="5"/>
        <v>0</v>
      </c>
      <c r="K29" s="643">
        <v>0</v>
      </c>
      <c r="L29" s="1259">
        <f t="shared" si="6"/>
        <v>0</v>
      </c>
      <c r="M29" s="643">
        <v>0</v>
      </c>
      <c r="N29" s="1259">
        <f t="shared" si="7"/>
        <v>0</v>
      </c>
      <c r="O29" s="1259">
        <f t="shared" si="8"/>
        <v>0</v>
      </c>
      <c r="P29" s="1260">
        <f t="shared" si="9"/>
        <v>0</v>
      </c>
      <c r="Q29" s="95"/>
    </row>
    <row r="30" spans="2:17" hidden="1">
      <c r="B30" s="4"/>
      <c r="C30" s="641"/>
      <c r="D30" s="642"/>
      <c r="E30" s="944"/>
      <c r="F30" s="642"/>
      <c r="G30" s="944"/>
      <c r="H30" s="643">
        <v>0</v>
      </c>
      <c r="I30" s="643">
        <v>0</v>
      </c>
      <c r="J30" s="1259">
        <f t="shared" si="5"/>
        <v>0</v>
      </c>
      <c r="K30" s="643">
        <v>0</v>
      </c>
      <c r="L30" s="1259">
        <f t="shared" si="6"/>
        <v>0</v>
      </c>
      <c r="M30" s="643">
        <v>0</v>
      </c>
      <c r="N30" s="1259">
        <f t="shared" si="7"/>
        <v>0</v>
      </c>
      <c r="O30" s="1259">
        <f t="shared" si="8"/>
        <v>0</v>
      </c>
      <c r="P30" s="1260">
        <f t="shared" si="9"/>
        <v>0</v>
      </c>
      <c r="Q30" s="95"/>
    </row>
    <row r="31" spans="2:17" hidden="1">
      <c r="B31" s="4"/>
      <c r="C31" s="641"/>
      <c r="D31" s="642"/>
      <c r="E31" s="944"/>
      <c r="F31" s="642"/>
      <c r="G31" s="944"/>
      <c r="H31" s="643">
        <v>0</v>
      </c>
      <c r="I31" s="643">
        <v>0</v>
      </c>
      <c r="J31" s="1259">
        <f t="shared" si="5"/>
        <v>0</v>
      </c>
      <c r="K31" s="643">
        <v>0</v>
      </c>
      <c r="L31" s="1259">
        <f t="shared" si="6"/>
        <v>0</v>
      </c>
      <c r="M31" s="643">
        <v>0</v>
      </c>
      <c r="N31" s="1259">
        <f t="shared" si="7"/>
        <v>0</v>
      </c>
      <c r="O31" s="1259">
        <f t="shared" si="8"/>
        <v>0</v>
      </c>
      <c r="P31" s="1260">
        <f t="shared" si="9"/>
        <v>0</v>
      </c>
      <c r="Q31" s="95"/>
    </row>
    <row r="32" spans="2:17" hidden="1">
      <c r="B32" s="4"/>
      <c r="C32" s="641"/>
      <c r="D32" s="642"/>
      <c r="E32" s="944"/>
      <c r="F32" s="642"/>
      <c r="G32" s="944"/>
      <c r="H32" s="643">
        <v>0</v>
      </c>
      <c r="I32" s="643">
        <v>0</v>
      </c>
      <c r="J32" s="1259">
        <f t="shared" si="5"/>
        <v>0</v>
      </c>
      <c r="K32" s="643">
        <v>0</v>
      </c>
      <c r="L32" s="1259">
        <f t="shared" si="6"/>
        <v>0</v>
      </c>
      <c r="M32" s="643">
        <v>0</v>
      </c>
      <c r="N32" s="1259">
        <f t="shared" si="7"/>
        <v>0</v>
      </c>
      <c r="O32" s="1259">
        <f t="shared" si="8"/>
        <v>0</v>
      </c>
      <c r="P32" s="1260">
        <f t="shared" si="9"/>
        <v>0</v>
      </c>
      <c r="Q32" s="95"/>
    </row>
    <row r="33" spans="2:21" hidden="1">
      <c r="B33" s="4"/>
      <c r="C33" s="641"/>
      <c r="D33" s="642"/>
      <c r="E33" s="944"/>
      <c r="F33" s="642"/>
      <c r="G33" s="944"/>
      <c r="H33" s="643">
        <v>0</v>
      </c>
      <c r="I33" s="643">
        <v>0</v>
      </c>
      <c r="J33" s="1259">
        <f t="shared" si="5"/>
        <v>0</v>
      </c>
      <c r="K33" s="643">
        <v>0</v>
      </c>
      <c r="L33" s="1259">
        <f t="shared" si="6"/>
        <v>0</v>
      </c>
      <c r="M33" s="643">
        <v>0</v>
      </c>
      <c r="N33" s="1259">
        <f t="shared" si="7"/>
        <v>0</v>
      </c>
      <c r="O33" s="1259">
        <f t="shared" si="8"/>
        <v>0</v>
      </c>
      <c r="P33" s="1260">
        <f t="shared" si="9"/>
        <v>0</v>
      </c>
      <c r="Q33" s="95"/>
    </row>
    <row r="34" spans="2:21" hidden="1">
      <c r="B34" s="4"/>
      <c r="C34" s="641"/>
      <c r="D34" s="642"/>
      <c r="E34" s="944"/>
      <c r="F34" s="642"/>
      <c r="G34" s="944"/>
      <c r="H34" s="643">
        <v>0</v>
      </c>
      <c r="I34" s="643">
        <v>0</v>
      </c>
      <c r="J34" s="1259">
        <f t="shared" si="5"/>
        <v>0</v>
      </c>
      <c r="K34" s="643">
        <v>0</v>
      </c>
      <c r="L34" s="1259">
        <f t="shared" si="6"/>
        <v>0</v>
      </c>
      <c r="M34" s="643">
        <v>0</v>
      </c>
      <c r="N34" s="1259">
        <f t="shared" si="7"/>
        <v>0</v>
      </c>
      <c r="O34" s="1259">
        <f t="shared" si="8"/>
        <v>0</v>
      </c>
      <c r="P34" s="1260">
        <f t="shared" si="9"/>
        <v>0</v>
      </c>
      <c r="Q34" s="95"/>
    </row>
    <row r="35" spans="2:21" hidden="1">
      <c r="B35" s="4"/>
      <c r="C35" s="641"/>
      <c r="D35" s="642"/>
      <c r="E35" s="944"/>
      <c r="F35" s="642"/>
      <c r="G35" s="944"/>
      <c r="H35" s="643">
        <v>0</v>
      </c>
      <c r="I35" s="643">
        <v>0</v>
      </c>
      <c r="J35" s="1259">
        <f>H35+I35</f>
        <v>0</v>
      </c>
      <c r="K35" s="643">
        <v>0</v>
      </c>
      <c r="L35" s="1259">
        <f>J35+K35</f>
        <v>0</v>
      </c>
      <c r="M35" s="643">
        <v>0</v>
      </c>
      <c r="N35" s="1259">
        <f>D35*H35*12</f>
        <v>0</v>
      </c>
      <c r="O35" s="1259">
        <f>D35*K35*12</f>
        <v>0</v>
      </c>
      <c r="P35" s="1260">
        <f>N35+O35</f>
        <v>0</v>
      </c>
      <c r="Q35" s="95"/>
    </row>
    <row r="36" spans="2:21" hidden="1">
      <c r="B36" s="4"/>
      <c r="C36" s="644"/>
      <c r="D36" s="448"/>
      <c r="E36" s="944"/>
      <c r="F36" s="448"/>
      <c r="G36" s="944"/>
      <c r="H36" s="449">
        <v>0</v>
      </c>
      <c r="I36" s="449">
        <v>0</v>
      </c>
      <c r="J36" s="1261">
        <f>H36+I36</f>
        <v>0</v>
      </c>
      <c r="K36" s="449">
        <v>0</v>
      </c>
      <c r="L36" s="1261">
        <f>J36+K36</f>
        <v>0</v>
      </c>
      <c r="M36" s="449">
        <v>0</v>
      </c>
      <c r="N36" s="1261">
        <f>D36*H36*12</f>
        <v>0</v>
      </c>
      <c r="O36" s="1261">
        <f>D36*K36*12</f>
        <v>0</v>
      </c>
      <c r="P36" s="1262">
        <f>N36+O36</f>
        <v>0</v>
      </c>
      <c r="Q36" s="95"/>
    </row>
    <row r="37" spans="2:21" ht="3.75" customHeight="1">
      <c r="B37" s="4"/>
      <c r="C37" s="945"/>
      <c r="D37" s="946">
        <f>SUM(D8:D36)</f>
        <v>0</v>
      </c>
      <c r="E37" s="946"/>
      <c r="F37" s="946"/>
      <c r="G37" s="946"/>
      <c r="H37" s="742"/>
      <c r="I37" s="742"/>
      <c r="J37" s="743"/>
      <c r="K37" s="742"/>
      <c r="L37" s="743"/>
      <c r="M37" s="742"/>
      <c r="N37" s="743"/>
      <c r="O37" s="743"/>
      <c r="P37" s="744"/>
      <c r="Q37" s="95"/>
    </row>
    <row r="38" spans="2:21">
      <c r="B38" s="4"/>
      <c r="C38" s="1942" t="s">
        <v>856</v>
      </c>
      <c r="D38" s="1661"/>
      <c r="E38" s="1661"/>
      <c r="F38" s="1661"/>
      <c r="G38" s="1661"/>
      <c r="H38" s="1661"/>
      <c r="I38" s="1661"/>
      <c r="J38" s="1661"/>
      <c r="K38" s="1661"/>
      <c r="L38" s="1661"/>
      <c r="M38" s="1661"/>
      <c r="N38" s="1661"/>
      <c r="O38" s="1661"/>
      <c r="P38" s="1662"/>
      <c r="Q38" s="95"/>
    </row>
    <row r="39" spans="2:21" ht="24" customHeight="1">
      <c r="B39" s="4"/>
      <c r="C39" s="1263" t="s">
        <v>451</v>
      </c>
      <c r="D39" s="450"/>
      <c r="E39" s="947" t="s">
        <v>377</v>
      </c>
      <c r="F39" s="450"/>
      <c r="G39" s="947"/>
      <c r="H39" s="1264"/>
      <c r="I39" s="1265"/>
      <c r="J39" s="1266"/>
      <c r="K39" s="1265"/>
      <c r="L39" s="1267">
        <f>H39</f>
        <v>0</v>
      </c>
      <c r="M39" s="1265"/>
      <c r="N39" s="1261">
        <f t="shared" ref="N39:N44" si="10">D39*H39*12</f>
        <v>0</v>
      </c>
      <c r="O39" s="1268"/>
      <c r="P39" s="1269">
        <f t="shared" ref="P39:P44" si="11">N39</f>
        <v>0</v>
      </c>
      <c r="Q39" s="95"/>
      <c r="S39" s="1647" t="str">
        <f>IF(D39&lt;&gt;'2A'!O39,Messages!B69,"")</f>
        <v/>
      </c>
      <c r="T39" s="1647"/>
      <c r="U39" s="1647"/>
    </row>
    <row r="40" spans="2:21" ht="24" hidden="1" customHeight="1">
      <c r="B40" s="4"/>
      <c r="C40" s="1263" t="s">
        <v>377</v>
      </c>
      <c r="D40" s="450"/>
      <c r="E40" s="947"/>
      <c r="F40" s="450"/>
      <c r="G40" s="947"/>
      <c r="H40" s="1264"/>
      <c r="I40" s="1265"/>
      <c r="J40" s="1266"/>
      <c r="K40" s="1265"/>
      <c r="L40" s="1267">
        <f>H40</f>
        <v>0</v>
      </c>
      <c r="M40" s="1265"/>
      <c r="N40" s="1261">
        <f t="shared" si="10"/>
        <v>0</v>
      </c>
      <c r="O40" s="1268"/>
      <c r="P40" s="1269">
        <f t="shared" si="11"/>
        <v>0</v>
      </c>
      <c r="Q40" s="95"/>
      <c r="S40" s="1647"/>
      <c r="T40" s="1647"/>
      <c r="U40" s="1647"/>
    </row>
    <row r="41" spans="2:21" ht="24" hidden="1" customHeight="1">
      <c r="B41" s="4"/>
      <c r="C41" s="1263" t="s">
        <v>377</v>
      </c>
      <c r="D41" s="450"/>
      <c r="E41" s="947"/>
      <c r="F41" s="450"/>
      <c r="G41" s="947"/>
      <c r="H41" s="1264"/>
      <c r="I41" s="1265"/>
      <c r="J41" s="1266"/>
      <c r="K41" s="1265"/>
      <c r="L41" s="1267">
        <f>H41</f>
        <v>0</v>
      </c>
      <c r="M41" s="1265"/>
      <c r="N41" s="1261">
        <f t="shared" si="10"/>
        <v>0</v>
      </c>
      <c r="O41" s="1268"/>
      <c r="P41" s="1269">
        <f t="shared" si="11"/>
        <v>0</v>
      </c>
      <c r="Q41" s="95"/>
      <c r="S41" s="1647"/>
      <c r="T41" s="1647"/>
      <c r="U41" s="1647"/>
    </row>
    <row r="42" spans="2:21" ht="24" hidden="1" customHeight="1">
      <c r="B42" s="4"/>
      <c r="C42" s="1263" t="s">
        <v>377</v>
      </c>
      <c r="D42" s="450"/>
      <c r="E42" s="947"/>
      <c r="F42" s="450"/>
      <c r="G42" s="947"/>
      <c r="H42" s="1264"/>
      <c r="I42" s="1265"/>
      <c r="J42" s="1266"/>
      <c r="K42" s="1265"/>
      <c r="L42" s="1267">
        <f>H42</f>
        <v>0</v>
      </c>
      <c r="M42" s="1265"/>
      <c r="N42" s="1261">
        <f t="shared" si="10"/>
        <v>0</v>
      </c>
      <c r="O42" s="1268"/>
      <c r="P42" s="1269">
        <f t="shared" si="11"/>
        <v>0</v>
      </c>
      <c r="Q42" s="95"/>
      <c r="S42" s="1647"/>
      <c r="T42" s="1647"/>
      <c r="U42" s="1647"/>
    </row>
    <row r="43" spans="2:21" ht="24" hidden="1" customHeight="1">
      <c r="B43" s="4"/>
      <c r="C43" s="1263" t="s">
        <v>377</v>
      </c>
      <c r="D43" s="450"/>
      <c r="E43" s="947"/>
      <c r="F43" s="450"/>
      <c r="G43" s="947"/>
      <c r="H43" s="1264"/>
      <c r="I43" s="1265"/>
      <c r="J43" s="1266"/>
      <c r="K43" s="1265"/>
      <c r="L43" s="1267">
        <f>H43</f>
        <v>0</v>
      </c>
      <c r="M43" s="1265"/>
      <c r="N43" s="1261">
        <f t="shared" si="10"/>
        <v>0</v>
      </c>
      <c r="O43" s="1268"/>
      <c r="P43" s="1269">
        <f t="shared" si="11"/>
        <v>0</v>
      </c>
      <c r="Q43" s="95"/>
      <c r="S43" s="1647"/>
      <c r="T43" s="1647"/>
      <c r="U43" s="1647"/>
    </row>
    <row r="44" spans="2:21" ht="15.75" customHeight="1" thickBot="1">
      <c r="B44" s="4"/>
      <c r="C44" s="1270" t="s">
        <v>452</v>
      </c>
      <c r="D44" s="448"/>
      <c r="E44" s="944"/>
      <c r="F44" s="448"/>
      <c r="G44" s="944"/>
      <c r="H44" s="449"/>
      <c r="I44" s="1053"/>
      <c r="J44" s="1266"/>
      <c r="K44" s="1265"/>
      <c r="L44" s="1261">
        <f>J44+K44</f>
        <v>0</v>
      </c>
      <c r="M44" s="1054"/>
      <c r="N44" s="1261">
        <f t="shared" si="10"/>
        <v>0</v>
      </c>
      <c r="O44" s="1266"/>
      <c r="P44" s="1262">
        <f t="shared" si="11"/>
        <v>0</v>
      </c>
      <c r="Q44" s="95"/>
      <c r="S44" s="1647"/>
      <c r="T44" s="1647"/>
      <c r="U44" s="1647"/>
    </row>
    <row r="45" spans="2:21" ht="15.6" thickTop="1" thickBot="1">
      <c r="B45" s="722"/>
      <c r="C45" s="1943" t="s">
        <v>598</v>
      </c>
      <c r="D45" s="391">
        <f>D37+SUM(D39:D44)</f>
        <v>0</v>
      </c>
      <c r="E45" s="1944"/>
      <c r="F45" s="1945"/>
      <c r="G45" s="1945"/>
      <c r="H45" s="1945"/>
      <c r="I45" s="1945"/>
      <c r="J45" s="1945"/>
      <c r="K45" s="1945"/>
      <c r="L45" s="1945"/>
      <c r="M45" s="1945"/>
      <c r="N45" s="1946">
        <f>SUM(N8:N44)</f>
        <v>0</v>
      </c>
      <c r="O45" s="629">
        <f>ROUND((SUM(O8:O36)),0)</f>
        <v>0</v>
      </c>
      <c r="P45" s="392">
        <f>SUM(P8:P44)</f>
        <v>0</v>
      </c>
      <c r="Q45" s="738"/>
      <c r="S45" s="1647"/>
      <c r="T45" s="1647"/>
      <c r="U45" s="1647"/>
    </row>
    <row r="46" spans="2:21">
      <c r="B46" s="4"/>
      <c r="C46" s="393"/>
      <c r="D46" s="394"/>
      <c r="E46" s="395"/>
      <c r="F46" s="395"/>
      <c r="G46" s="395"/>
      <c r="H46" s="926"/>
      <c r="I46" s="395"/>
      <c r="J46" s="395"/>
      <c r="K46" s="395"/>
      <c r="L46" s="395"/>
      <c r="M46"/>
      <c r="N46" s="396"/>
      <c r="O46" s="397"/>
      <c r="P46" s="396"/>
      <c r="Q46" s="95"/>
    </row>
    <row r="47" spans="2:21">
      <c r="B47" s="4"/>
      <c r="C47" s="258" t="s">
        <v>857</v>
      </c>
      <c r="D47"/>
      <c r="E47"/>
      <c r="F47"/>
      <c r="G47"/>
      <c r="H47"/>
      <c r="I47"/>
      <c r="J47"/>
      <c r="K47"/>
      <c r="L47"/>
      <c r="M47"/>
      <c r="N47" s="1647" t="str">
        <f>IF(AND('8B'!F14&lt;&gt;0,(ABS(O45-'8B'!F14)&gt;=10)),Messages!B76,"")</f>
        <v/>
      </c>
      <c r="O47" s="1647"/>
      <c r="P47" s="1647"/>
      <c r="Q47" s="738"/>
    </row>
    <row r="48" spans="2:21" ht="7.5" customHeight="1" thickBot="1">
      <c r="B48" s="4"/>
      <c r="C48" s="1891"/>
      <c r="D48" s="92"/>
      <c r="E48" s="91"/>
      <c r="F48" s="91"/>
      <c r="G48" s="91"/>
      <c r="H48" s="91"/>
      <c r="I48" s="91"/>
      <c r="J48" s="91"/>
      <c r="K48" s="91"/>
      <c r="L48" s="91"/>
      <c r="M48" s="91"/>
      <c r="N48" s="1647"/>
      <c r="O48" s="1647"/>
      <c r="P48" s="1647"/>
      <c r="Q48" s="115"/>
    </row>
    <row r="49" spans="2:21" ht="29.45" thickBot="1">
      <c r="B49" s="4"/>
      <c r="C49" s="1947" t="s">
        <v>858</v>
      </c>
      <c r="D49" s="872" t="s">
        <v>419</v>
      </c>
      <c r="E49" s="1948" t="s">
        <v>441</v>
      </c>
      <c r="F49" s="1948" t="s">
        <v>440</v>
      </c>
      <c r="G49" s="1948" t="s">
        <v>442</v>
      </c>
      <c r="H49" s="1948" t="s">
        <v>443</v>
      </c>
      <c r="I49" s="1949" t="s">
        <v>444</v>
      </c>
      <c r="J49" s="1949" t="s">
        <v>445</v>
      </c>
      <c r="K49" s="873" t="s">
        <v>446</v>
      </c>
      <c r="L49" s="1293" t="s">
        <v>859</v>
      </c>
      <c r="M49"/>
      <c r="N49" s="1647"/>
      <c r="O49" s="1647"/>
      <c r="P49" s="1647"/>
      <c r="Q49" s="874"/>
    </row>
    <row r="50" spans="2:21">
      <c r="B50" s="4"/>
      <c r="C50" s="875">
        <v>0.25</v>
      </c>
      <c r="D50" s="876">
        <f t="shared" ref="D50:K59" si="12">SUMIFS($D$7:$D$45,$C$7:$C$45,$C50,$E$7:$E$45,D$49)</f>
        <v>0</v>
      </c>
      <c r="E50" s="1950">
        <f t="shared" si="12"/>
        <v>0</v>
      </c>
      <c r="F50" s="1950">
        <f t="shared" si="12"/>
        <v>0</v>
      </c>
      <c r="G50" s="1950">
        <f t="shared" si="12"/>
        <v>0</v>
      </c>
      <c r="H50" s="1950">
        <f t="shared" si="12"/>
        <v>0</v>
      </c>
      <c r="I50" s="1950">
        <f t="shared" si="12"/>
        <v>0</v>
      </c>
      <c r="J50" s="1950">
        <f t="shared" si="12"/>
        <v>0</v>
      </c>
      <c r="K50" s="877">
        <f t="shared" si="12"/>
        <v>0</v>
      </c>
      <c r="L50" s="949">
        <f t="shared" ref="L50:L59" si="13">SUM(D50:K50)</f>
        <v>0</v>
      </c>
      <c r="M50"/>
      <c r="N50" s="1647"/>
      <c r="O50" s="1647"/>
      <c r="P50" s="1647"/>
      <c r="Q50" s="874"/>
    </row>
    <row r="51" spans="2:21">
      <c r="B51" s="4"/>
      <c r="C51" s="878">
        <v>0.3</v>
      </c>
      <c r="D51" s="879">
        <f t="shared" si="12"/>
        <v>0</v>
      </c>
      <c r="E51" s="880">
        <f t="shared" si="12"/>
        <v>0</v>
      </c>
      <c r="F51" s="880">
        <f t="shared" si="12"/>
        <v>0</v>
      </c>
      <c r="G51" s="880">
        <f t="shared" si="12"/>
        <v>0</v>
      </c>
      <c r="H51" s="880">
        <f t="shared" si="12"/>
        <v>0</v>
      </c>
      <c r="I51" s="880">
        <f t="shared" si="12"/>
        <v>0</v>
      </c>
      <c r="J51" s="880">
        <f t="shared" si="12"/>
        <v>0</v>
      </c>
      <c r="K51" s="881">
        <f t="shared" si="12"/>
        <v>0</v>
      </c>
      <c r="L51" s="882">
        <f t="shared" si="13"/>
        <v>0</v>
      </c>
      <c r="M51"/>
      <c r="N51"/>
      <c r="O51"/>
      <c r="P51"/>
      <c r="Q51" s="874"/>
      <c r="S51" s="1534" t="str">
        <f>IF(D44&lt;&gt;'2A'!N39,Messages!B70,"")</f>
        <v/>
      </c>
      <c r="T51" s="1534"/>
      <c r="U51" s="1534"/>
    </row>
    <row r="52" spans="2:21">
      <c r="B52" s="4"/>
      <c r="C52" s="878">
        <v>0.35</v>
      </c>
      <c r="D52" s="879">
        <f t="shared" si="12"/>
        <v>0</v>
      </c>
      <c r="E52" s="880">
        <f t="shared" si="12"/>
        <v>0</v>
      </c>
      <c r="F52" s="880">
        <f t="shared" si="12"/>
        <v>0</v>
      </c>
      <c r="G52" s="880">
        <f t="shared" si="12"/>
        <v>0</v>
      </c>
      <c r="H52" s="880">
        <f t="shared" si="12"/>
        <v>0</v>
      </c>
      <c r="I52" s="880">
        <f t="shared" si="12"/>
        <v>0</v>
      </c>
      <c r="J52" s="880">
        <f t="shared" si="12"/>
        <v>0</v>
      </c>
      <c r="K52" s="881">
        <f t="shared" si="12"/>
        <v>0</v>
      </c>
      <c r="L52" s="882">
        <f t="shared" si="13"/>
        <v>0</v>
      </c>
      <c r="M52"/>
      <c r="N52"/>
      <c r="O52"/>
      <c r="P52"/>
      <c r="Q52" s="874"/>
      <c r="S52" s="1534"/>
      <c r="T52" s="1534"/>
      <c r="U52" s="1534"/>
    </row>
    <row r="53" spans="2:21">
      <c r="B53" s="4"/>
      <c r="C53" s="878">
        <v>0.4</v>
      </c>
      <c r="D53" s="879">
        <f t="shared" si="12"/>
        <v>0</v>
      </c>
      <c r="E53" s="880">
        <f t="shared" si="12"/>
        <v>0</v>
      </c>
      <c r="F53" s="880">
        <f t="shared" si="12"/>
        <v>0</v>
      </c>
      <c r="G53" s="880">
        <f t="shared" si="12"/>
        <v>0</v>
      </c>
      <c r="H53" s="880">
        <f t="shared" si="12"/>
        <v>0</v>
      </c>
      <c r="I53" s="880">
        <f t="shared" si="12"/>
        <v>0</v>
      </c>
      <c r="J53" s="880">
        <f t="shared" si="12"/>
        <v>0</v>
      </c>
      <c r="K53" s="881">
        <f t="shared" si="12"/>
        <v>0</v>
      </c>
      <c r="L53" s="882">
        <f t="shared" si="13"/>
        <v>0</v>
      </c>
      <c r="M53"/>
      <c r="N53"/>
      <c r="O53"/>
      <c r="P53"/>
      <c r="Q53" s="874"/>
      <c r="S53" s="1534"/>
      <c r="T53" s="1534"/>
      <c r="U53" s="1534"/>
    </row>
    <row r="54" spans="2:21">
      <c r="B54" s="4"/>
      <c r="C54" s="878">
        <v>0.45</v>
      </c>
      <c r="D54" s="879">
        <f t="shared" si="12"/>
        <v>0</v>
      </c>
      <c r="E54" s="880">
        <f t="shared" si="12"/>
        <v>0</v>
      </c>
      <c r="F54" s="880">
        <f t="shared" si="12"/>
        <v>0</v>
      </c>
      <c r="G54" s="880">
        <f t="shared" si="12"/>
        <v>0</v>
      </c>
      <c r="H54" s="880">
        <f t="shared" si="12"/>
        <v>0</v>
      </c>
      <c r="I54" s="880">
        <f t="shared" si="12"/>
        <v>0</v>
      </c>
      <c r="J54" s="880">
        <f t="shared" si="12"/>
        <v>0</v>
      </c>
      <c r="K54" s="881">
        <f t="shared" si="12"/>
        <v>0</v>
      </c>
      <c r="L54" s="882">
        <f t="shared" si="13"/>
        <v>0</v>
      </c>
      <c r="M54"/>
      <c r="N54"/>
      <c r="O54"/>
      <c r="P54"/>
      <c r="Q54" s="874"/>
    </row>
    <row r="55" spans="2:21">
      <c r="B55" s="4"/>
      <c r="C55" s="878">
        <v>0.5</v>
      </c>
      <c r="D55" s="879">
        <f t="shared" si="12"/>
        <v>0</v>
      </c>
      <c r="E55" s="880">
        <f t="shared" si="12"/>
        <v>0</v>
      </c>
      <c r="F55" s="880">
        <f t="shared" si="12"/>
        <v>0</v>
      </c>
      <c r="G55" s="880">
        <f t="shared" si="12"/>
        <v>0</v>
      </c>
      <c r="H55" s="880">
        <f t="shared" si="12"/>
        <v>0</v>
      </c>
      <c r="I55" s="880">
        <f t="shared" si="12"/>
        <v>0</v>
      </c>
      <c r="J55" s="880">
        <f t="shared" si="12"/>
        <v>0</v>
      </c>
      <c r="K55" s="881">
        <f t="shared" si="12"/>
        <v>0</v>
      </c>
      <c r="L55" s="882">
        <f t="shared" si="13"/>
        <v>0</v>
      </c>
      <c r="M55"/>
      <c r="N55"/>
      <c r="O55"/>
      <c r="P55"/>
      <c r="Q55" s="874"/>
    </row>
    <row r="56" spans="2:21">
      <c r="B56" s="4"/>
      <c r="C56" s="878">
        <v>0.55000000000000004</v>
      </c>
      <c r="D56" s="879">
        <f t="shared" si="12"/>
        <v>0</v>
      </c>
      <c r="E56" s="880">
        <f t="shared" si="12"/>
        <v>0</v>
      </c>
      <c r="F56" s="880">
        <f t="shared" si="12"/>
        <v>0</v>
      </c>
      <c r="G56" s="880">
        <f t="shared" si="12"/>
        <v>0</v>
      </c>
      <c r="H56" s="880">
        <f t="shared" si="12"/>
        <v>0</v>
      </c>
      <c r="I56" s="880">
        <f t="shared" si="12"/>
        <v>0</v>
      </c>
      <c r="J56" s="880">
        <f t="shared" si="12"/>
        <v>0</v>
      </c>
      <c r="K56" s="881">
        <f t="shared" si="12"/>
        <v>0</v>
      </c>
      <c r="L56" s="882">
        <f t="shared" si="13"/>
        <v>0</v>
      </c>
      <c r="M56"/>
      <c r="N56"/>
      <c r="O56"/>
      <c r="P56"/>
      <c r="Q56" s="874"/>
    </row>
    <row r="57" spans="2:21">
      <c r="B57" s="4"/>
      <c r="C57" s="878">
        <v>0.6</v>
      </c>
      <c r="D57" s="879">
        <f t="shared" si="12"/>
        <v>0</v>
      </c>
      <c r="E57" s="880">
        <f t="shared" si="12"/>
        <v>0</v>
      </c>
      <c r="F57" s="880">
        <f t="shared" si="12"/>
        <v>0</v>
      </c>
      <c r="G57" s="880">
        <f t="shared" si="12"/>
        <v>0</v>
      </c>
      <c r="H57" s="880">
        <f t="shared" si="12"/>
        <v>0</v>
      </c>
      <c r="I57" s="880">
        <f t="shared" si="12"/>
        <v>0</v>
      </c>
      <c r="J57" s="880">
        <f t="shared" si="12"/>
        <v>0</v>
      </c>
      <c r="K57" s="881">
        <f t="shared" si="12"/>
        <v>0</v>
      </c>
      <c r="L57" s="882">
        <f t="shared" si="13"/>
        <v>0</v>
      </c>
      <c r="M57"/>
      <c r="N57"/>
      <c r="O57"/>
      <c r="P57"/>
      <c r="Q57" s="874"/>
    </row>
    <row r="58" spans="2:21">
      <c r="B58" s="4"/>
      <c r="C58" s="878">
        <v>0.65</v>
      </c>
      <c r="D58" s="879">
        <f t="shared" si="12"/>
        <v>0</v>
      </c>
      <c r="E58" s="880">
        <f t="shared" si="12"/>
        <v>0</v>
      </c>
      <c r="F58" s="880">
        <f t="shared" si="12"/>
        <v>0</v>
      </c>
      <c r="G58" s="880">
        <f t="shared" si="12"/>
        <v>0</v>
      </c>
      <c r="H58" s="880">
        <f t="shared" si="12"/>
        <v>0</v>
      </c>
      <c r="I58" s="880">
        <f t="shared" si="12"/>
        <v>0</v>
      </c>
      <c r="J58" s="880">
        <f t="shared" si="12"/>
        <v>0</v>
      </c>
      <c r="K58" s="881">
        <f t="shared" si="12"/>
        <v>0</v>
      </c>
      <c r="L58" s="882">
        <f t="shared" si="13"/>
        <v>0</v>
      </c>
      <c r="M58"/>
      <c r="N58"/>
      <c r="O58"/>
      <c r="P58"/>
      <c r="Q58" s="874"/>
    </row>
    <row r="59" spans="2:21">
      <c r="B59" s="4"/>
      <c r="C59" s="883">
        <v>0.8</v>
      </c>
      <c r="D59" s="884">
        <f t="shared" si="12"/>
        <v>0</v>
      </c>
      <c r="E59" s="885">
        <f t="shared" si="12"/>
        <v>0</v>
      </c>
      <c r="F59" s="885">
        <f t="shared" si="12"/>
        <v>0</v>
      </c>
      <c r="G59" s="885">
        <f t="shared" si="12"/>
        <v>0</v>
      </c>
      <c r="H59" s="885">
        <f t="shared" si="12"/>
        <v>0</v>
      </c>
      <c r="I59" s="885">
        <f t="shared" si="12"/>
        <v>0</v>
      </c>
      <c r="J59" s="885">
        <f t="shared" si="12"/>
        <v>0</v>
      </c>
      <c r="K59" s="886">
        <f t="shared" si="12"/>
        <v>0</v>
      </c>
      <c r="L59" s="887">
        <f t="shared" si="13"/>
        <v>0</v>
      </c>
      <c r="M59"/>
      <c r="N59"/>
      <c r="O59"/>
      <c r="P59"/>
      <c r="Q59" s="874"/>
    </row>
    <row r="60" spans="2:21" ht="27.6">
      <c r="B60" s="4"/>
      <c r="C60" s="888" t="s">
        <v>860</v>
      </c>
      <c r="D60" s="889">
        <f>SUM(D50:D59)</f>
        <v>0</v>
      </c>
      <c r="E60" s="889">
        <f>SUM(E50:E59)</f>
        <v>0</v>
      </c>
      <c r="F60" s="889">
        <f t="shared" ref="F60:K60" si="14">SUM(F50:F59)</f>
        <v>0</v>
      </c>
      <c r="G60" s="889">
        <f t="shared" si="14"/>
        <v>0</v>
      </c>
      <c r="H60" s="889">
        <f t="shared" si="14"/>
        <v>0</v>
      </c>
      <c r="I60" s="889">
        <f t="shared" si="14"/>
        <v>0</v>
      </c>
      <c r="J60" s="890">
        <f t="shared" si="14"/>
        <v>0</v>
      </c>
      <c r="K60" s="890">
        <f t="shared" si="14"/>
        <v>0</v>
      </c>
      <c r="L60" s="891">
        <f>SUM(L50:L59)</f>
        <v>0</v>
      </c>
      <c r="M60"/>
      <c r="N60"/>
      <c r="O60"/>
      <c r="P60"/>
      <c r="Q60" s="874"/>
    </row>
    <row r="61" spans="2:21">
      <c r="B61" s="4"/>
      <c r="C61" s="892" t="s">
        <v>452</v>
      </c>
      <c r="D61" s="893">
        <f t="shared" ref="D61:K62" si="15">SUMIFS($D$7:$D$45,$C$7:$C$45,$C61,$E$7:$E$45,D$49)</f>
        <v>0</v>
      </c>
      <c r="E61" s="894">
        <f t="shared" si="15"/>
        <v>0</v>
      </c>
      <c r="F61" s="894">
        <f t="shared" si="15"/>
        <v>0</v>
      </c>
      <c r="G61" s="894">
        <f t="shared" si="15"/>
        <v>0</v>
      </c>
      <c r="H61" s="894">
        <f t="shared" si="15"/>
        <v>0</v>
      </c>
      <c r="I61" s="894">
        <f t="shared" si="15"/>
        <v>0</v>
      </c>
      <c r="J61" s="894">
        <f t="shared" si="15"/>
        <v>0</v>
      </c>
      <c r="K61" s="895">
        <f t="shared" si="15"/>
        <v>0</v>
      </c>
      <c r="L61" s="896">
        <f>SUM(D61:K61)</f>
        <v>0</v>
      </c>
      <c r="M61"/>
      <c r="N61"/>
      <c r="O61"/>
      <c r="P61"/>
      <c r="Q61" s="874"/>
    </row>
    <row r="62" spans="2:21" ht="15" thickBot="1">
      <c r="B62" s="4"/>
      <c r="C62" s="897" t="s">
        <v>451</v>
      </c>
      <c r="D62" s="898">
        <f t="shared" si="15"/>
        <v>0</v>
      </c>
      <c r="E62" s="899">
        <f t="shared" si="15"/>
        <v>0</v>
      </c>
      <c r="F62" s="899">
        <f t="shared" si="15"/>
        <v>0</v>
      </c>
      <c r="G62" s="899">
        <f t="shared" si="15"/>
        <v>0</v>
      </c>
      <c r="H62" s="899">
        <f t="shared" si="15"/>
        <v>0</v>
      </c>
      <c r="I62" s="899">
        <f t="shared" si="15"/>
        <v>0</v>
      </c>
      <c r="J62" s="899">
        <f t="shared" si="15"/>
        <v>0</v>
      </c>
      <c r="K62" s="900">
        <f t="shared" si="15"/>
        <v>0</v>
      </c>
      <c r="L62" s="901">
        <f>SUM(D62:K62)</f>
        <v>0</v>
      </c>
      <c r="M62"/>
      <c r="N62"/>
      <c r="O62"/>
      <c r="P62"/>
      <c r="Q62" s="874"/>
    </row>
    <row r="63" spans="2:21" ht="16.5" customHeight="1" thickTop="1" thickBot="1">
      <c r="B63" s="4"/>
      <c r="C63" s="1951" t="s">
        <v>556</v>
      </c>
      <c r="D63" s="902">
        <f t="shared" ref="D63:K63" si="16">D60+D61+D62</f>
        <v>0</v>
      </c>
      <c r="E63" s="903">
        <f t="shared" si="16"/>
        <v>0</v>
      </c>
      <c r="F63" s="1952">
        <f t="shared" si="16"/>
        <v>0</v>
      </c>
      <c r="G63" s="1952">
        <f t="shared" si="16"/>
        <v>0</v>
      </c>
      <c r="H63" s="1952">
        <f t="shared" si="16"/>
        <v>0</v>
      </c>
      <c r="I63" s="1952">
        <f t="shared" si="16"/>
        <v>0</v>
      </c>
      <c r="J63" s="1953">
        <f t="shared" si="16"/>
        <v>0</v>
      </c>
      <c r="K63" s="1953">
        <f t="shared" si="16"/>
        <v>0</v>
      </c>
      <c r="L63" s="904">
        <f>SUM(L60:L62)</f>
        <v>0</v>
      </c>
      <c r="M63"/>
      <c r="N63" s="1647" t="str">
        <f>IF(L63&lt;&gt;'1'!F47,Messages!B72,"")</f>
        <v/>
      </c>
      <c r="O63" s="1647"/>
      <c r="P63"/>
      <c r="Q63" s="874"/>
    </row>
    <row r="64" spans="2:21" ht="7.5" customHeight="1" thickTop="1" thickBot="1">
      <c r="B64" s="4"/>
      <c r="C64" s="1954"/>
      <c r="D64" s="1955"/>
      <c r="E64" s="1955"/>
      <c r="F64" s="1955"/>
      <c r="G64" s="1955"/>
      <c r="H64" s="1955"/>
      <c r="I64" s="1955"/>
      <c r="J64" s="1956"/>
      <c r="K64" s="1956"/>
      <c r="L64" s="905"/>
      <c r="M64"/>
      <c r="N64" s="1647"/>
      <c r="O64" s="1647"/>
      <c r="P64"/>
      <c r="Q64" s="874"/>
    </row>
    <row r="65" spans="2:17" ht="27.6">
      <c r="B65" s="4"/>
      <c r="C65" s="1957" t="s">
        <v>861</v>
      </c>
      <c r="D65" s="906">
        <f>SUMIF('8A'!$E7:$E45,D49,'8A'!$F7:$F45)</f>
        <v>0</v>
      </c>
      <c r="E65" s="1958">
        <f>SUMIF('8A'!$E7:$E45,E49,'8A'!$F7:$F45)</f>
        <v>0</v>
      </c>
      <c r="F65" s="1958">
        <f>SUMIF('8A'!$E7:$E45,F49,'8A'!$F7:$F45)</f>
        <v>0</v>
      </c>
      <c r="G65" s="1958">
        <f>SUMIF('8A'!$E7:$E45,G49,'8A'!$F7:$F45)</f>
        <v>0</v>
      </c>
      <c r="H65" s="1958">
        <f>SUMIF('8A'!$E7:$E45,H49,'8A'!$F7:$F45)</f>
        <v>0</v>
      </c>
      <c r="I65" s="1958">
        <f>SUMIF('8A'!$E7:$E45,I49,'8A'!$F7:$F45)</f>
        <v>0</v>
      </c>
      <c r="J65" s="1958">
        <f>SUMIF('8A'!$E7:$E45,J49,'8A'!$F7:$F45)</f>
        <v>0</v>
      </c>
      <c r="K65" s="1959">
        <f>SUMIF('8A'!$E7:$E45,K49,'8A'!$F7:$F45)</f>
        <v>0</v>
      </c>
      <c r="L65" s="907">
        <f>SUM(D65:K65)</f>
        <v>0</v>
      </c>
      <c r="M65"/>
      <c r="N65" s="1647"/>
      <c r="O65" s="1647"/>
      <c r="P65"/>
      <c r="Q65" s="874"/>
    </row>
    <row r="66" spans="2:17" ht="15" thickBot="1">
      <c r="B66" s="4"/>
      <c r="C66" s="908" t="s">
        <v>862</v>
      </c>
      <c r="D66" s="909">
        <f>IFERROR(AVERAGEIF('8A'!$E7:$E45,D49,'8A'!$G7:$G45),0)</f>
        <v>0</v>
      </c>
      <c r="E66" s="910">
        <f>IFERROR(AVERAGEIF('8A'!$E7:$E45,E49,'8A'!$G7:$G45),0)</f>
        <v>0</v>
      </c>
      <c r="F66" s="910">
        <f>IFERROR(AVERAGEIF('8A'!$E7:$E45,F49,'8A'!$G7:$G45),0)</f>
        <v>0</v>
      </c>
      <c r="G66" s="910">
        <f>IFERROR(AVERAGEIF('8A'!$E7:$E45,G49,'8A'!$G7:$G45),0)</f>
        <v>0</v>
      </c>
      <c r="H66" s="910">
        <f>IFERROR(AVERAGEIF('8A'!$E7:$E45,H49,'8A'!$G7:$G45),0)</f>
        <v>0</v>
      </c>
      <c r="I66" s="910">
        <f>IFERROR(AVERAGEIF('8A'!$E7:$E45,I49,'8A'!$G7:$G45),0)</f>
        <v>0</v>
      </c>
      <c r="J66" s="910">
        <f>IFERROR(AVERAGEIF('8A'!$E7:$E45,J49,'8A'!$G7:$G45),0)</f>
        <v>0</v>
      </c>
      <c r="K66" s="911">
        <f>IFERROR(AVERAGEIF('8A'!$E7:$E45,K49,'8A'!$G7:$G45),0)</f>
        <v>0</v>
      </c>
      <c r="L66" s="912"/>
      <c r="M66"/>
      <c r="N66"/>
      <c r="O66"/>
      <c r="P66"/>
      <c r="Q66" s="874"/>
    </row>
    <row r="67" spans="2:17" ht="7.5" customHeight="1" thickBot="1">
      <c r="B67" s="4"/>
      <c r="C67" s="91"/>
      <c r="D67" s="91"/>
      <c r="E67" s="91"/>
      <c r="F67" s="91"/>
      <c r="G67" s="91"/>
      <c r="H67" s="91"/>
      <c r="I67" s="91"/>
      <c r="J67" s="91"/>
      <c r="K67" s="91"/>
      <c r="L67" s="91"/>
      <c r="M67" s="91"/>
      <c r="N67" s="91"/>
      <c r="O67" s="91"/>
      <c r="P67" s="94"/>
      <c r="Q67" s="874"/>
    </row>
    <row r="68" spans="2:17">
      <c r="B68" s="859"/>
      <c r="C68" s="859"/>
      <c r="D68" s="859"/>
      <c r="E68" s="859"/>
      <c r="F68" s="859"/>
      <c r="G68" s="859"/>
      <c r="H68" s="859"/>
      <c r="I68" s="859"/>
      <c r="J68" s="859"/>
      <c r="K68" s="859"/>
      <c r="L68" s="859"/>
      <c r="M68" s="859"/>
      <c r="N68" s="859"/>
      <c r="O68" s="859"/>
      <c r="P68" s="859"/>
      <c r="Q68" s="859"/>
    </row>
  </sheetData>
  <sheetProtection algorithmName="SHA-512" hashValue="Fc0LIAAYu5/2r/7BN0alImgAO6L67pjI2iLGVemUQ8+Qr/t9+OK5R+pnRvaJGfe7FRf1u3kVKh9sPkhq/lkcUw==" saltValue="59HDFQ6uFSlp3a6ABPbDfw==" spinCount="100000" sheet="1" formatCells="0" formatColumns="0" formatRows="0" insertRows="0"/>
  <mergeCells count="8">
    <mergeCell ref="C3:P3"/>
    <mergeCell ref="C5:O5"/>
    <mergeCell ref="N63:O65"/>
    <mergeCell ref="S51:U53"/>
    <mergeCell ref="S39:U45"/>
    <mergeCell ref="C38:P38"/>
    <mergeCell ref="N47:P50"/>
    <mergeCell ref="S10:U13"/>
  </mergeCells>
  <conditionalFormatting sqref="E8:E36">
    <cfRule type="expression" dxfId="35" priority="2">
      <formula>(AND($D8&lt;&gt;0,$E8=""))</formula>
    </cfRule>
  </conditionalFormatting>
  <conditionalFormatting sqref="E39:E44">
    <cfRule type="expression" dxfId="34" priority="4">
      <formula>(AND($D39&lt;&gt;0,$E39=""))</formula>
    </cfRule>
  </conditionalFormatting>
  <conditionalFormatting sqref="G8:G36">
    <cfRule type="expression" dxfId="33" priority="1">
      <formula>(AND($D8&lt;&gt;0,$G8=""))</formula>
    </cfRule>
  </conditionalFormatting>
  <conditionalFormatting sqref="G39:G44">
    <cfRule type="expression" dxfId="32" priority="3">
      <formula>(AND($D39&lt;&gt;0,$G39=""))</formula>
    </cfRule>
  </conditionalFormatting>
  <conditionalFormatting sqref="G46:L46">
    <cfRule type="expression" dxfId="31" priority="24">
      <formula>$G$46="CAUTION - LIH Square footage does not match Form 2B"</formula>
    </cfRule>
  </conditionalFormatting>
  <conditionalFormatting sqref="N47">
    <cfRule type="containsText" dxfId="30" priority="10" operator="containsText" text="Warning">
      <formula>NOT(ISERROR(SEARCH("Warning",N47)))</formula>
    </cfRule>
  </conditionalFormatting>
  <conditionalFormatting sqref="N63:O65">
    <cfRule type="containsText" dxfId="29" priority="11" operator="containsText" text="Warning">
      <formula>NOT(ISERROR(SEARCH("Warning",N63)))</formula>
    </cfRule>
  </conditionalFormatting>
  <conditionalFormatting sqref="S10">
    <cfRule type="containsText" dxfId="28" priority="19" operator="containsText" text="Warning">
      <formula>NOT(ISERROR(SEARCH("Warning",S10)))</formula>
    </cfRule>
  </conditionalFormatting>
  <conditionalFormatting sqref="S39:U45">
    <cfRule type="containsText" dxfId="27" priority="5" operator="containsText" text="Warning">
      <formula>NOT(ISERROR(SEARCH("Warning",S39)))</formula>
    </cfRule>
  </conditionalFormatting>
  <conditionalFormatting sqref="S51:U53">
    <cfRule type="containsText" dxfId="26" priority="17" operator="containsText" text="Warning">
      <formula>NOT(ISERROR(SEARCH("Warning",S51)))</formula>
    </cfRule>
  </conditionalFormatting>
  <dataValidations count="3">
    <dataValidation type="list" allowBlank="1" showInputMessage="1" showErrorMessage="1" sqref="C39:C44" xr:uid="{00000000-0002-0000-1B00-000000000000}">
      <formula1>Non_LIH_Units</formula1>
    </dataValidation>
    <dataValidation type="list" allowBlank="1" showInputMessage="1" showErrorMessage="1" sqref="E39:E44 E8:E36" xr:uid="{00000000-0002-0000-1B00-000001000000}">
      <formula1>Units_and_Beds</formula1>
    </dataValidation>
    <dataValidation type="list" allowBlank="1" showInputMessage="1" showErrorMessage="1" sqref="C8:C36" xr:uid="{00000000-0002-0000-1B00-000002000000}">
      <formula1>AMIs</formula1>
    </dataValidation>
  </dataValidations>
  <pageMargins left="0.25" right="0.25" top="0.75" bottom="0.75" header="0.3" footer="0.3"/>
  <pageSetup scale="85" fitToHeight="2" orientation="landscape" r:id="rId1"/>
  <headerFooter>
    <oddFooter>&amp;LForm 8A
Proposed Rents and AMIs Served&amp;CCFA Forms</oddFooter>
  </headerFooter>
  <rowBreaks count="1" manualBreakCount="1">
    <brk id="46" min="1" max="15" man="1"/>
  </rowBreaks>
  <legacy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B1:O45"/>
  <sheetViews>
    <sheetView showGridLines="0" zoomScaleNormal="100" workbookViewId="0">
      <selection activeCell="L10" sqref="L10:N14"/>
    </sheetView>
  </sheetViews>
  <sheetFormatPr defaultColWidth="9.140625" defaultRowHeight="14.45"/>
  <cols>
    <col min="1" max="2" width="1.7109375" style="248" customWidth="1"/>
    <col min="3" max="3" width="52" style="248" customWidth="1"/>
    <col min="4" max="6" width="17.140625" style="248" customWidth="1"/>
    <col min="7" max="9" width="20" style="248" customWidth="1"/>
    <col min="10" max="11" width="1.5703125" style="248" bestFit="1" customWidth="1"/>
    <col min="12" max="16384" width="9.140625" style="248"/>
  </cols>
  <sheetData>
    <row r="1" spans="2:15" ht="9" customHeight="1" thickBot="1"/>
    <row r="2" spans="2:15" ht="9" customHeight="1">
      <c r="B2" s="350"/>
      <c r="C2" s="230"/>
      <c r="D2" s="230"/>
      <c r="E2" s="230"/>
      <c r="F2" s="230"/>
      <c r="G2" s="230"/>
      <c r="H2" s="230"/>
      <c r="I2" s="230"/>
      <c r="J2" s="351"/>
    </row>
    <row r="3" spans="2:15" ht="18">
      <c r="B3" s="352"/>
      <c r="C3" s="1769" t="s">
        <v>863</v>
      </c>
      <c r="D3" s="1769"/>
      <c r="E3" s="1769"/>
      <c r="F3" s="1769"/>
      <c r="G3" s="1769"/>
      <c r="H3" s="721"/>
      <c r="I3" s="721"/>
      <c r="J3" s="115"/>
    </row>
    <row r="4" spans="2:15" ht="18">
      <c r="B4" s="352"/>
      <c r="C4" s="91"/>
      <c r="D4" s="91"/>
      <c r="E4" s="91"/>
      <c r="F4" s="91"/>
      <c r="G4" s="91"/>
      <c r="H4" s="91"/>
      <c r="I4" s="91"/>
      <c r="J4" s="115"/>
    </row>
    <row r="5" spans="2:15" ht="15" thickBot="1">
      <c r="B5" s="116"/>
      <c r="C5" s="1657" t="str">
        <f>IF('1'!G5="",Messages!B3,(CONCATENATE("Project Name: ",'1'!G5)))</f>
        <v>Enter Project Name on Form 1</v>
      </c>
      <c r="D5" s="1657"/>
      <c r="E5" s="1657"/>
      <c r="F5" s="1657"/>
      <c r="G5" s="91"/>
      <c r="H5" s="91"/>
      <c r="I5" s="91"/>
      <c r="J5" s="115"/>
    </row>
    <row r="6" spans="2:15">
      <c r="B6" s="116"/>
      <c r="C6" s="241"/>
      <c r="D6" s="91"/>
      <c r="E6" s="91"/>
      <c r="F6" s="91"/>
      <c r="G6" s="91"/>
      <c r="H6" s="91"/>
      <c r="I6" s="91"/>
      <c r="J6" s="115"/>
    </row>
    <row r="7" spans="2:15">
      <c r="B7" s="116"/>
      <c r="C7" s="1055" t="s">
        <v>864</v>
      </c>
      <c r="D7" s="1056"/>
      <c r="E7" s="1056"/>
      <c r="F7" s="1056"/>
      <c r="G7" s="1056"/>
      <c r="H7" s="1056"/>
      <c r="I7" s="1056"/>
      <c r="J7" s="115"/>
    </row>
    <row r="8" spans="2:15" ht="15" thickBot="1">
      <c r="B8" s="116"/>
      <c r="C8" s="353" t="s">
        <v>865</v>
      </c>
      <c r="D8" s="91"/>
      <c r="E8" s="91"/>
      <c r="F8" s="91"/>
      <c r="G8" s="91"/>
      <c r="H8" s="91"/>
      <c r="I8" s="91"/>
      <c r="J8" s="115"/>
    </row>
    <row r="9" spans="2:15" ht="28.15" thickBot="1">
      <c r="B9" s="116"/>
      <c r="C9" s="745" t="s">
        <v>866</v>
      </c>
      <c r="D9" s="1960" t="s">
        <v>867</v>
      </c>
      <c r="E9" s="1960" t="s">
        <v>868</v>
      </c>
      <c r="F9" s="1960" t="s">
        <v>869</v>
      </c>
      <c r="G9" s="746" t="s">
        <v>870</v>
      </c>
      <c r="H9" s="934" t="s">
        <v>871</v>
      </c>
      <c r="I9" s="933" t="s">
        <v>872</v>
      </c>
      <c r="J9" s="115"/>
    </row>
    <row r="10" spans="2:15" ht="15" customHeight="1">
      <c r="B10" s="116"/>
      <c r="C10" s="645"/>
      <c r="D10" s="1961">
        <v>0</v>
      </c>
      <c r="E10" s="1961">
        <v>0</v>
      </c>
      <c r="F10" s="1962">
        <f>SUM(D10:E10)</f>
        <v>0</v>
      </c>
      <c r="G10" s="555"/>
      <c r="H10" s="1326"/>
      <c r="I10" s="1327"/>
      <c r="J10" s="115"/>
      <c r="L10" s="1666" t="str">
        <f>IF(AND('8A'!O45&lt;&gt;0,(ABS(F14-'8A'!O45))&gt;=10),Messages!B80,"")</f>
        <v/>
      </c>
      <c r="M10" s="1666"/>
      <c r="N10" s="1666"/>
    </row>
    <row r="11" spans="2:15">
      <c r="B11" s="116"/>
      <c r="C11" s="619"/>
      <c r="D11" s="661">
        <v>0</v>
      </c>
      <c r="E11" s="661">
        <v>0</v>
      </c>
      <c r="F11" s="747">
        <f>SUM(D11:E11)</f>
        <v>0</v>
      </c>
      <c r="G11" s="557"/>
      <c r="H11" s="1328"/>
      <c r="I11" s="1327"/>
      <c r="J11" s="115"/>
      <c r="L11" s="1666"/>
      <c r="M11" s="1666"/>
      <c r="N11" s="1666"/>
    </row>
    <row r="12" spans="2:15" ht="15" customHeight="1">
      <c r="B12" s="116"/>
      <c r="C12" s="619"/>
      <c r="D12" s="661">
        <v>0</v>
      </c>
      <c r="E12" s="661">
        <v>0</v>
      </c>
      <c r="F12" s="747">
        <f>SUM(D12:E12)</f>
        <v>0</v>
      </c>
      <c r="G12" s="557"/>
      <c r="H12" s="1329"/>
      <c r="I12" s="1330"/>
      <c r="J12" s="115"/>
      <c r="L12" s="1666"/>
      <c r="M12" s="1666"/>
      <c r="N12" s="1666"/>
      <c r="O12" s="1325"/>
    </row>
    <row r="13" spans="2:15" ht="15" thickBot="1">
      <c r="B13" s="116"/>
      <c r="C13" s="619"/>
      <c r="D13" s="661">
        <v>0</v>
      </c>
      <c r="E13" s="661">
        <v>0</v>
      </c>
      <c r="F13" s="747">
        <f>SUM(D13:E13)</f>
        <v>0</v>
      </c>
      <c r="G13" s="557"/>
      <c r="H13" s="1329"/>
      <c r="I13" s="1331"/>
      <c r="J13" s="115"/>
      <c r="L13" s="1666"/>
      <c r="M13" s="1666"/>
      <c r="N13" s="1666"/>
      <c r="O13" s="1325"/>
    </row>
    <row r="14" spans="2:15" ht="15.6" thickTop="1" thickBot="1">
      <c r="B14" s="116"/>
      <c r="C14" s="1963" t="s">
        <v>873</v>
      </c>
      <c r="D14" s="666">
        <f>SUM(D10:D13)</f>
        <v>0</v>
      </c>
      <c r="E14" s="666">
        <f>SUM(E10:E13)</f>
        <v>0</v>
      </c>
      <c r="F14" s="667">
        <f>ROUND((SUM(D14:E14)),0)</f>
        <v>0</v>
      </c>
      <c r="G14" s="621"/>
      <c r="H14" s="932"/>
      <c r="I14" s="753"/>
      <c r="J14" s="115"/>
      <c r="L14" s="1666"/>
      <c r="M14" s="1666"/>
      <c r="N14" s="1666"/>
      <c r="O14" s="1325"/>
    </row>
    <row r="15" spans="2:15" ht="5.0999999999999996" customHeight="1">
      <c r="B15" s="116"/>
      <c r="C15" s="241"/>
      <c r="D15" s="91"/>
      <c r="E15" s="91"/>
      <c r="F15" s="91"/>
      <c r="G15" s="91"/>
      <c r="H15" s="91"/>
      <c r="I15" s="91"/>
      <c r="J15" s="115"/>
    </row>
    <row r="16" spans="2:15">
      <c r="B16" s="116"/>
      <c r="C16" s="241"/>
      <c r="D16" s="91"/>
      <c r="E16" s="91"/>
      <c r="J16" s="115"/>
    </row>
    <row r="17" spans="2:10" ht="2.4500000000000002" customHeight="1">
      <c r="B17" s="116"/>
      <c r="C17" s="241"/>
      <c r="D17" s="91"/>
      <c r="E17" s="91"/>
      <c r="J17" s="115"/>
    </row>
    <row r="18" spans="2:10" ht="15" thickBot="1">
      <c r="B18" s="116"/>
      <c r="C18" s="353" t="s">
        <v>874</v>
      </c>
      <c r="D18" s="91"/>
      <c r="E18" s="91"/>
      <c r="F18" s="91"/>
      <c r="G18" s="91"/>
      <c r="H18" s="91"/>
      <c r="I18" s="91"/>
      <c r="J18" s="115"/>
    </row>
    <row r="19" spans="2:10" ht="28.15" thickBot="1">
      <c r="B19" s="116"/>
      <c r="C19" s="745" t="s">
        <v>866</v>
      </c>
      <c r="D19" s="1960" t="s">
        <v>867</v>
      </c>
      <c r="E19" s="1960" t="s">
        <v>868</v>
      </c>
      <c r="F19" s="1960" t="s">
        <v>869</v>
      </c>
      <c r="G19" s="746" t="s">
        <v>870</v>
      </c>
      <c r="H19" s="934" t="s">
        <v>871</v>
      </c>
      <c r="I19" s="933" t="s">
        <v>872</v>
      </c>
      <c r="J19" s="115"/>
    </row>
    <row r="20" spans="2:10">
      <c r="B20" s="116"/>
      <c r="C20" s="645"/>
      <c r="D20" s="1961">
        <v>0</v>
      </c>
      <c r="E20" s="1961">
        <v>0</v>
      </c>
      <c r="F20" s="1962">
        <f>SUM(D20:E20)</f>
        <v>0</v>
      </c>
      <c r="G20" s="555"/>
      <c r="H20" s="662"/>
      <c r="I20" s="842"/>
      <c r="J20" s="115"/>
    </row>
    <row r="21" spans="2:10">
      <c r="B21" s="116"/>
      <c r="C21" s="619"/>
      <c r="D21" s="661">
        <v>0</v>
      </c>
      <c r="E21" s="661">
        <v>0</v>
      </c>
      <c r="F21" s="747">
        <f>SUM(D21:E21)</f>
        <v>0</v>
      </c>
      <c r="G21" s="557"/>
      <c r="H21" s="661"/>
      <c r="I21" s="842"/>
      <c r="J21" s="115"/>
    </row>
    <row r="22" spans="2:10">
      <c r="B22" s="116"/>
      <c r="C22" s="619"/>
      <c r="D22" s="661">
        <v>0</v>
      </c>
      <c r="E22" s="661">
        <v>0</v>
      </c>
      <c r="F22" s="747">
        <f>SUM(D22:E22)</f>
        <v>0</v>
      </c>
      <c r="G22" s="557"/>
      <c r="H22" s="663"/>
      <c r="I22" s="557"/>
      <c r="J22" s="115"/>
    </row>
    <row r="23" spans="2:10" ht="15" thickBot="1">
      <c r="B23" s="116"/>
      <c r="C23" s="619"/>
      <c r="D23" s="661">
        <v>0</v>
      </c>
      <c r="E23" s="661">
        <v>0</v>
      </c>
      <c r="F23" s="747">
        <f>SUM(D23:E23)</f>
        <v>0</v>
      </c>
      <c r="G23" s="557"/>
      <c r="H23" s="663"/>
      <c r="I23" s="843"/>
      <c r="J23" s="115"/>
    </row>
    <row r="24" spans="2:10" ht="15.6" thickTop="1" thickBot="1">
      <c r="B24" s="116"/>
      <c r="C24" s="1963" t="s">
        <v>873</v>
      </c>
      <c r="D24" s="666">
        <f>SUM(D20:D23)</f>
        <v>0</v>
      </c>
      <c r="E24" s="666">
        <f>SUM(E20:E23)</f>
        <v>0</v>
      </c>
      <c r="F24" s="667">
        <f>ROUND((SUM(D24:E24)),0)</f>
        <v>0</v>
      </c>
      <c r="G24" s="621"/>
      <c r="H24" s="932"/>
      <c r="I24" s="753"/>
      <c r="J24" s="115"/>
    </row>
    <row r="25" spans="2:10">
      <c r="B25" s="116"/>
      <c r="C25" s="241"/>
      <c r="D25" s="91"/>
      <c r="E25" s="91"/>
      <c r="F25" s="117" t="s">
        <v>599</v>
      </c>
      <c r="G25" s="91"/>
      <c r="H25" s="91"/>
      <c r="I25" s="91"/>
      <c r="J25" s="115"/>
    </row>
    <row r="26" spans="2:10">
      <c r="B26" s="116"/>
      <c r="C26" s="1055" t="s">
        <v>875</v>
      </c>
      <c r="D26" s="1056"/>
      <c r="E26" s="1056"/>
      <c r="F26" s="1056"/>
      <c r="G26" s="1056"/>
      <c r="H26" s="1056"/>
      <c r="I26" s="1056"/>
      <c r="J26" s="115"/>
    </row>
    <row r="27" spans="2:10" ht="5.0999999999999996" customHeight="1" thickBot="1">
      <c r="B27" s="116"/>
      <c r="C27" s="353"/>
      <c r="D27" s="91"/>
      <c r="E27" s="91"/>
      <c r="F27" s="91"/>
      <c r="G27" s="91"/>
      <c r="H27" s="91"/>
      <c r="I27" s="91"/>
      <c r="J27" s="115"/>
    </row>
    <row r="28" spans="2:10" ht="15" customHeight="1">
      <c r="B28" s="116"/>
      <c r="C28" s="1964" t="s">
        <v>866</v>
      </c>
      <c r="D28" s="1965" t="s">
        <v>867</v>
      </c>
      <c r="E28" s="1965" t="s">
        <v>868</v>
      </c>
      <c r="F28" s="1965" t="s">
        <v>869</v>
      </c>
      <c r="G28" s="1965" t="s">
        <v>870</v>
      </c>
      <c r="H28" s="1663" t="s">
        <v>871</v>
      </c>
      <c r="I28" s="1664" t="s">
        <v>872</v>
      </c>
      <c r="J28" s="115"/>
    </row>
    <row r="29" spans="2:10" ht="15" thickBot="1">
      <c r="B29" s="116"/>
      <c r="C29" s="1966"/>
      <c r="D29" s="1967"/>
      <c r="E29" s="1967"/>
      <c r="F29" s="1967"/>
      <c r="G29" s="1967"/>
      <c r="H29" s="1968"/>
      <c r="I29" s="1969"/>
      <c r="J29" s="115"/>
    </row>
    <row r="30" spans="2:10">
      <c r="B30" s="116"/>
      <c r="C30" s="646"/>
      <c r="D30" s="662">
        <v>0</v>
      </c>
      <c r="E30" s="662">
        <v>0</v>
      </c>
      <c r="F30" s="748">
        <f>SUM(D30+E30)</f>
        <v>0</v>
      </c>
      <c r="G30" s="839"/>
      <c r="H30" s="662"/>
      <c r="I30" s="555"/>
      <c r="J30" s="115"/>
    </row>
    <row r="31" spans="2:10">
      <c r="B31" s="116"/>
      <c r="C31" s="647"/>
      <c r="D31" s="661">
        <v>0</v>
      </c>
      <c r="E31" s="661">
        <v>0</v>
      </c>
      <c r="F31" s="747">
        <f>SUM(D31+E31)</f>
        <v>0</v>
      </c>
      <c r="G31" s="840"/>
      <c r="H31" s="661"/>
      <c r="I31" s="842"/>
      <c r="J31" s="115"/>
    </row>
    <row r="32" spans="2:10">
      <c r="B32" s="116"/>
      <c r="C32" s="648"/>
      <c r="D32" s="663">
        <v>0</v>
      </c>
      <c r="E32" s="663">
        <v>0</v>
      </c>
      <c r="F32" s="747">
        <f>SUM(D32+E32)</f>
        <v>0</v>
      </c>
      <c r="G32" s="841"/>
      <c r="H32" s="663"/>
      <c r="I32" s="557"/>
      <c r="J32" s="115"/>
    </row>
    <row r="33" spans="2:10" ht="15" thickBot="1">
      <c r="B33" s="116"/>
      <c r="C33" s="648"/>
      <c r="D33" s="663">
        <v>0</v>
      </c>
      <c r="E33" s="663">
        <v>0</v>
      </c>
      <c r="F33" s="749">
        <f>SUM(D33+E33)</f>
        <v>0</v>
      </c>
      <c r="G33" s="841"/>
      <c r="H33" s="663"/>
      <c r="I33" s="843"/>
      <c r="J33" s="115"/>
    </row>
    <row r="34" spans="2:10" ht="15.6" thickTop="1" thickBot="1">
      <c r="B34" s="116"/>
      <c r="C34" s="418" t="s">
        <v>876</v>
      </c>
      <c r="D34" s="664">
        <f>SUM(D30:D33)</f>
        <v>0</v>
      </c>
      <c r="E34" s="664">
        <f>SUM(E30:E33)</f>
        <v>0</v>
      </c>
      <c r="F34" s="665">
        <f>ROUND((SUM(D34:E34)),0)</f>
        <v>0</v>
      </c>
      <c r="G34" s="750"/>
      <c r="H34" s="932"/>
      <c r="I34" s="753"/>
      <c r="J34" s="115"/>
    </row>
    <row r="35" spans="2:10">
      <c r="B35" s="116"/>
      <c r="C35" s="241"/>
      <c r="D35" s="91"/>
      <c r="E35" s="91"/>
      <c r="F35" s="117"/>
      <c r="G35" s="91"/>
      <c r="H35" s="91"/>
      <c r="I35" s="91"/>
      <c r="J35" s="115"/>
    </row>
    <row r="36" spans="2:10">
      <c r="B36" s="116"/>
      <c r="C36" s="1055" t="s">
        <v>877</v>
      </c>
      <c r="D36" s="1056"/>
      <c r="E36" s="1056"/>
      <c r="F36" s="1056"/>
      <c r="G36" s="1056"/>
      <c r="H36" s="1056"/>
      <c r="I36" s="1056"/>
      <c r="J36" s="115"/>
    </row>
    <row r="37" spans="2:10" ht="5.0999999999999996" customHeight="1" thickBot="1">
      <c r="B37" s="116"/>
      <c r="C37" s="353"/>
      <c r="D37" s="91"/>
      <c r="E37" s="91"/>
      <c r="F37" s="91"/>
      <c r="G37" s="91"/>
      <c r="H37" s="91"/>
      <c r="I37" s="91"/>
      <c r="J37" s="115"/>
    </row>
    <row r="38" spans="2:10" ht="15" customHeight="1">
      <c r="B38" s="116"/>
      <c r="C38" s="1964" t="s">
        <v>866</v>
      </c>
      <c r="D38" s="1965" t="s">
        <v>867</v>
      </c>
      <c r="E38" s="1965" t="s">
        <v>868</v>
      </c>
      <c r="F38" s="1965" t="s">
        <v>869</v>
      </c>
      <c r="G38" s="1965" t="s">
        <v>870</v>
      </c>
      <c r="H38" s="1663" t="s">
        <v>871</v>
      </c>
      <c r="I38" s="1664" t="s">
        <v>872</v>
      </c>
      <c r="J38" s="115"/>
    </row>
    <row r="39" spans="2:10" ht="15" thickBot="1">
      <c r="B39" s="116"/>
      <c r="C39" s="1970"/>
      <c r="D39" s="1665"/>
      <c r="E39" s="1665"/>
      <c r="F39" s="1967"/>
      <c r="G39" s="1665"/>
      <c r="H39" s="1968"/>
      <c r="I39" s="1969"/>
      <c r="J39" s="115"/>
    </row>
    <row r="40" spans="2:10">
      <c r="B40" s="116"/>
      <c r="C40" s="645"/>
      <c r="D40" s="1961">
        <v>0</v>
      </c>
      <c r="E40" s="1961">
        <v>0</v>
      </c>
      <c r="F40" s="1962">
        <f>SUM(D40:E40)</f>
        <v>0</v>
      </c>
      <c r="G40" s="555"/>
      <c r="H40" s="662"/>
      <c r="I40" s="555"/>
      <c r="J40" s="115"/>
    </row>
    <row r="41" spans="2:10">
      <c r="B41" s="116"/>
      <c r="C41" s="835"/>
      <c r="D41" s="662">
        <v>0</v>
      </c>
      <c r="E41" s="662">
        <v>0</v>
      </c>
      <c r="F41" s="747">
        <f>SUM(D41:E41)</f>
        <v>0</v>
      </c>
      <c r="G41" s="842"/>
      <c r="H41" s="661"/>
      <c r="I41" s="842"/>
      <c r="J41" s="115"/>
    </row>
    <row r="42" spans="2:10">
      <c r="B42" s="116"/>
      <c r="C42" s="619"/>
      <c r="D42" s="661">
        <v>0</v>
      </c>
      <c r="E42" s="661">
        <v>0</v>
      </c>
      <c r="F42" s="747">
        <f>SUM(D42:E42)</f>
        <v>0</v>
      </c>
      <c r="G42" s="557"/>
      <c r="H42" s="663"/>
      <c r="I42" s="557"/>
      <c r="J42" s="115"/>
    </row>
    <row r="43" spans="2:10" ht="15" thickBot="1">
      <c r="B43" s="751"/>
      <c r="C43" s="620"/>
      <c r="D43" s="663">
        <v>0</v>
      </c>
      <c r="E43" s="663">
        <v>0</v>
      </c>
      <c r="F43" s="749">
        <f>SUM(D43:E43)</f>
        <v>0</v>
      </c>
      <c r="G43" s="843"/>
      <c r="H43" s="663"/>
      <c r="I43" s="843"/>
      <c r="J43" s="752"/>
    </row>
    <row r="44" spans="2:10" ht="15.6" thickTop="1" thickBot="1">
      <c r="B44" s="751"/>
      <c r="C44" s="418" t="s">
        <v>878</v>
      </c>
      <c r="D44" s="664">
        <f>SUM(D40:D43)</f>
        <v>0</v>
      </c>
      <c r="E44" s="664">
        <f>SUM(E40:E43)</f>
        <v>0</v>
      </c>
      <c r="F44" s="667">
        <f>ROUND((SUM(D44:E44)),0)</f>
        <v>0</v>
      </c>
      <c r="G44" s="753"/>
      <c r="H44" s="932"/>
      <c r="I44" s="753"/>
      <c r="J44" s="752"/>
    </row>
    <row r="45" spans="2:10" ht="15" thickBot="1">
      <c r="B45" s="118"/>
      <c r="C45" s="119"/>
      <c r="D45" s="120"/>
      <c r="E45" s="120"/>
      <c r="F45" s="120"/>
      <c r="G45" s="120"/>
      <c r="H45" s="120"/>
      <c r="I45" s="120"/>
      <c r="J45" s="121"/>
    </row>
  </sheetData>
  <sheetProtection algorithmName="SHA-512" hashValue="qiBocayAucQ4Mi8m/eJkT+mrCaGyAFvG/7/HTUH0z1MyBvcxoURhPgw7nW9wTeU2lzs8ntMqcdfNARE+ugVaHQ==" saltValue="zuRQeRdkry/+3WFwK5g/xQ==" spinCount="100000" sheet="1" formatCells="0" formatColumns="0" formatRows="0" insertRows="0"/>
  <mergeCells count="17">
    <mergeCell ref="L10:N14"/>
    <mergeCell ref="C3:G3"/>
    <mergeCell ref="F28:F29"/>
    <mergeCell ref="E28:E29"/>
    <mergeCell ref="D28:D29"/>
    <mergeCell ref="C28:C29"/>
    <mergeCell ref="G28:G29"/>
    <mergeCell ref="H38:H39"/>
    <mergeCell ref="I38:I39"/>
    <mergeCell ref="H28:H29"/>
    <mergeCell ref="I28:I29"/>
    <mergeCell ref="C5:F5"/>
    <mergeCell ref="G38:G39"/>
    <mergeCell ref="C38:C39"/>
    <mergeCell ref="D38:D39"/>
    <mergeCell ref="E38:E39"/>
    <mergeCell ref="F38:F39"/>
  </mergeCells>
  <pageMargins left="0.7" right="0.7" top="0.75" bottom="0.75" header="0.3" footer="0.3"/>
  <pageSetup scale="73" orientation="landscape" r:id="rId1"/>
  <headerFooter>
    <oddFooter>&amp;LForm 8B
Operating, Service and Rent Subsidy Sources&amp;CCFA Forms</oddFoot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C6A0919C-D961-4B0B-8D6E-61B6F215E65A}">
            <xm:f>NOT(ISERROR(SEARCH("WARNING",L10)))</xm:f>
            <xm:f>"WARNING"</xm:f>
            <x14:dxf>
              <font>
                <color rgb="FF9C0006"/>
              </font>
              <fill>
                <patternFill>
                  <bgColor rgb="FFFFC7CE"/>
                </patternFill>
              </fill>
            </x14:dxf>
          </x14:cfRule>
          <xm:sqref>L10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1"/>
  </sheetPr>
  <dimension ref="A1:FZ2"/>
  <sheetViews>
    <sheetView topLeftCell="FX1" workbookViewId="0">
      <selection activeCell="K3" sqref="K3"/>
    </sheetView>
  </sheetViews>
  <sheetFormatPr defaultRowHeight="14.45"/>
  <cols>
    <col min="1" max="1" width="13.7109375" bestFit="1" customWidth="1"/>
    <col min="2" max="2" width="11.42578125" bestFit="1" customWidth="1"/>
    <col min="3" max="3" width="24.5703125" bestFit="1" customWidth="1"/>
    <col min="4" max="4" width="11.85546875" bestFit="1" customWidth="1"/>
    <col min="5" max="5" width="35.140625" bestFit="1" customWidth="1"/>
    <col min="6" max="6" width="25.28515625" bestFit="1" customWidth="1"/>
    <col min="7" max="7" width="12.42578125" bestFit="1" customWidth="1"/>
    <col min="8" max="8" width="16.140625" bestFit="1" customWidth="1"/>
    <col min="9" max="9" width="18.7109375" bestFit="1" customWidth="1"/>
    <col min="10" max="10" width="18.85546875" bestFit="1" customWidth="1"/>
    <col min="11" max="11" width="21.7109375" bestFit="1" customWidth="1"/>
    <col min="12" max="12" width="25.5703125" bestFit="1" customWidth="1"/>
    <col min="13" max="13" width="35.28515625" bestFit="1" customWidth="1"/>
    <col min="14" max="14" width="24" bestFit="1" customWidth="1"/>
    <col min="15" max="15" width="23.42578125" bestFit="1" customWidth="1"/>
    <col min="16" max="16" width="28.85546875" bestFit="1" customWidth="1"/>
    <col min="17" max="17" width="26.85546875" bestFit="1" customWidth="1"/>
    <col min="18" max="18" width="39.28515625" bestFit="1" customWidth="1"/>
    <col min="19" max="19" width="36" bestFit="1" customWidth="1"/>
    <col min="20" max="20" width="14.7109375" bestFit="1" customWidth="1"/>
    <col min="21" max="21" width="20" bestFit="1" customWidth="1"/>
    <col min="22" max="22" width="31.85546875" bestFit="1" customWidth="1"/>
    <col min="23" max="23" width="11.140625" bestFit="1" customWidth="1"/>
    <col min="24" max="24" width="23.7109375" bestFit="1" customWidth="1"/>
    <col min="25" max="25" width="19.5703125" bestFit="1" customWidth="1"/>
    <col min="26" max="26" width="15.140625" bestFit="1" customWidth="1"/>
    <col min="27" max="27" width="17.85546875" bestFit="1" customWidth="1"/>
    <col min="28" max="28" width="32.28515625" bestFit="1" customWidth="1"/>
    <col min="29" max="29" width="25" bestFit="1" customWidth="1"/>
    <col min="30" max="30" width="35.140625" bestFit="1" customWidth="1"/>
    <col min="31" max="31" width="23.28515625" bestFit="1" customWidth="1"/>
    <col min="32" max="32" width="20.85546875" bestFit="1" customWidth="1"/>
    <col min="33" max="33" width="35.28515625" bestFit="1" customWidth="1"/>
    <col min="34" max="34" width="24" bestFit="1" customWidth="1"/>
    <col min="35" max="35" width="28" bestFit="1" customWidth="1"/>
    <col min="36" max="36" width="12.140625" bestFit="1" customWidth="1"/>
    <col min="37" max="37" width="26" bestFit="1" customWidth="1"/>
    <col min="38" max="38" width="28.85546875" bestFit="1" customWidth="1"/>
    <col min="39" max="39" width="28.85546875" customWidth="1"/>
    <col min="40" max="40" width="29.140625" bestFit="1" customWidth="1"/>
    <col min="41" max="41" width="32.5703125" bestFit="1" customWidth="1"/>
    <col min="42" max="42" width="29.7109375" bestFit="1" customWidth="1"/>
    <col min="43" max="43" width="34" bestFit="1" customWidth="1"/>
    <col min="44" max="44" width="30.85546875" bestFit="1" customWidth="1"/>
    <col min="45" max="45" width="30.85546875" customWidth="1"/>
    <col min="46" max="46" width="27.7109375" bestFit="1" customWidth="1"/>
    <col min="47" max="47" width="32" bestFit="1" customWidth="1"/>
    <col min="48" max="48" width="28.140625" bestFit="1" customWidth="1"/>
    <col min="49" max="49" width="17.28515625" bestFit="1" customWidth="1"/>
    <col min="50" max="50" width="17.7109375" bestFit="1" customWidth="1"/>
    <col min="51" max="51" width="30.85546875" bestFit="1" customWidth="1"/>
    <col min="52" max="52" width="21.42578125" bestFit="1" customWidth="1"/>
    <col min="53" max="53" width="12.140625" bestFit="1" customWidth="1"/>
    <col min="54" max="54" width="25.5703125" bestFit="1" customWidth="1"/>
    <col min="55" max="55" width="28.42578125" bestFit="1" customWidth="1"/>
    <col min="56" max="56" width="21.7109375" bestFit="1" customWidth="1"/>
    <col min="57" max="57" width="23.42578125" bestFit="1" customWidth="1"/>
    <col min="58" max="58" width="17.5703125" bestFit="1" customWidth="1"/>
    <col min="59" max="59" width="18.42578125" bestFit="1" customWidth="1"/>
    <col min="60" max="60" width="15.5703125" bestFit="1" customWidth="1"/>
    <col min="61" max="61" width="30.140625" bestFit="1" customWidth="1"/>
    <col min="62" max="62" width="30.7109375" bestFit="1" customWidth="1"/>
    <col min="63" max="63" width="36.5703125" bestFit="1" customWidth="1"/>
    <col min="64" max="64" width="27.140625" bestFit="1" customWidth="1"/>
    <col min="65" max="65" width="24.85546875" bestFit="1" customWidth="1"/>
    <col min="66" max="66" width="24.85546875" customWidth="1"/>
    <col min="67" max="67" width="35.42578125" bestFit="1" customWidth="1"/>
    <col min="68" max="68" width="42.140625" bestFit="1" customWidth="1"/>
    <col min="69" max="70" width="42.140625" customWidth="1"/>
    <col min="71" max="71" width="37.28515625" bestFit="1" customWidth="1"/>
    <col min="72" max="72" width="22" bestFit="1" customWidth="1"/>
    <col min="73" max="73" width="30.7109375" bestFit="1" customWidth="1"/>
    <col min="74" max="74" width="33.85546875" bestFit="1" customWidth="1"/>
    <col min="75" max="75" width="38.85546875" bestFit="1" customWidth="1"/>
    <col min="76" max="76" width="40.5703125" bestFit="1" customWidth="1"/>
    <col min="77" max="77" width="22.28515625" bestFit="1" customWidth="1"/>
    <col min="78" max="78" width="22.28515625" customWidth="1"/>
    <col min="79" max="79" width="29.140625" bestFit="1" customWidth="1"/>
    <col min="80" max="80" width="16.42578125" bestFit="1" customWidth="1"/>
    <col min="81" max="81" width="39.7109375" bestFit="1" customWidth="1"/>
    <col min="82" max="82" width="30" bestFit="1" customWidth="1"/>
    <col min="83" max="83" width="17" bestFit="1" customWidth="1"/>
    <col min="84" max="84" width="20.7109375" bestFit="1" customWidth="1"/>
    <col min="85" max="85" width="23.28515625" bestFit="1" customWidth="1"/>
    <col min="86" max="86" width="23.42578125" bestFit="1" customWidth="1"/>
    <col min="87" max="87" width="26.28515625" bestFit="1" customWidth="1"/>
    <col min="88" max="88" width="30.140625" bestFit="1" customWidth="1"/>
    <col min="89" max="89" width="39.85546875" bestFit="1" customWidth="1"/>
    <col min="90" max="90" width="28.5703125" bestFit="1" customWidth="1"/>
    <col min="91" max="91" width="28" bestFit="1" customWidth="1"/>
    <col min="92" max="92" width="30.42578125" bestFit="1" customWidth="1"/>
    <col min="93" max="93" width="43.85546875" bestFit="1" customWidth="1"/>
    <col min="94" max="94" width="40.5703125" bestFit="1" customWidth="1"/>
    <col min="95" max="95" width="19.28515625" bestFit="1" customWidth="1"/>
    <col min="96" max="96" width="24.5703125" bestFit="1" customWidth="1"/>
    <col min="97" max="97" width="36.42578125" bestFit="1" customWidth="1"/>
    <col min="98" max="98" width="15.7109375" bestFit="1" customWidth="1"/>
    <col min="99" max="99" width="24.140625" bestFit="1" customWidth="1"/>
    <col min="100" max="100" width="19.7109375" bestFit="1" customWidth="1"/>
    <col min="101" max="101" width="22.42578125" bestFit="1" customWidth="1"/>
    <col min="102" max="102" width="36.85546875" bestFit="1" customWidth="1"/>
    <col min="103" max="103" width="29.7109375" bestFit="1" customWidth="1"/>
    <col min="104" max="104" width="33" bestFit="1" customWidth="1"/>
    <col min="105" max="105" width="27.85546875" bestFit="1" customWidth="1"/>
    <col min="106" max="106" width="25.5703125" bestFit="1" customWidth="1"/>
    <col min="107" max="107" width="39.7109375" bestFit="1" customWidth="1"/>
    <col min="108" max="108" width="28.5703125" bestFit="1" customWidth="1"/>
    <col min="109" max="109" width="32.5703125" bestFit="1" customWidth="1"/>
    <col min="110" max="110" width="16.7109375" bestFit="1" customWidth="1"/>
    <col min="111" max="111" width="33.85546875" bestFit="1" customWidth="1"/>
    <col min="112" max="112" width="37.140625" bestFit="1" customWidth="1"/>
    <col min="113" max="113" width="34.28515625" bestFit="1" customWidth="1"/>
    <col min="114" max="114" width="38.5703125" bestFit="1" customWidth="1"/>
    <col min="115" max="115" width="28" bestFit="1" customWidth="1"/>
    <col min="116" max="116" width="22.140625" bestFit="1" customWidth="1"/>
    <col min="117" max="117" width="23" bestFit="1" customWidth="1"/>
    <col min="118" max="118" width="20.140625" bestFit="1" customWidth="1"/>
    <col min="119" max="119" width="34.7109375" bestFit="1" customWidth="1"/>
    <col min="120" max="120" width="35.28515625" bestFit="1" customWidth="1"/>
    <col min="121" max="121" width="41.140625" bestFit="1" customWidth="1"/>
    <col min="122" max="122" width="29.42578125" bestFit="1" customWidth="1"/>
    <col min="123" max="133" width="29.42578125" customWidth="1"/>
    <col min="134" max="134" width="23.28515625" bestFit="1" customWidth="1"/>
    <col min="135" max="135" width="25.85546875" bestFit="1" customWidth="1"/>
    <col min="136" max="136" width="26" bestFit="1" customWidth="1"/>
    <col min="137" max="137" width="28.7109375" bestFit="1" customWidth="1"/>
    <col min="138" max="138" width="32.5703125" bestFit="1" customWidth="1"/>
    <col min="139" max="139" width="42.42578125" bestFit="1" customWidth="1"/>
    <col min="140" max="140" width="31.140625" bestFit="1" customWidth="1"/>
    <col min="141" max="141" width="30.5703125" bestFit="1" customWidth="1"/>
    <col min="142" max="142" width="33.28515625" bestFit="1" customWidth="1"/>
    <col min="143" max="143" width="46.42578125" bestFit="1" customWidth="1"/>
    <col min="144" max="144" width="43.140625" bestFit="1" customWidth="1"/>
    <col min="145" max="145" width="21.85546875" bestFit="1" customWidth="1"/>
    <col min="146" max="146" width="27.140625" bestFit="1" customWidth="1"/>
    <col min="147" max="147" width="39" bestFit="1" customWidth="1"/>
    <col min="148" max="148" width="17.85546875" bestFit="1" customWidth="1"/>
    <col min="149" max="149" width="26.7109375" bestFit="1" customWidth="1"/>
    <col min="150" max="150" width="22.28515625" bestFit="1" customWidth="1"/>
    <col min="151" max="151" width="24.85546875" bestFit="1" customWidth="1"/>
    <col min="152" max="152" width="39.42578125" bestFit="1" customWidth="1"/>
    <col min="153" max="153" width="32.140625" bestFit="1" customWidth="1"/>
    <col min="154" max="154" width="35.5703125" bestFit="1" customWidth="1"/>
    <col min="155" max="155" width="30.42578125" bestFit="1" customWidth="1"/>
    <col min="156" max="156" width="28" bestFit="1" customWidth="1"/>
    <col min="157" max="157" width="42.28515625" bestFit="1" customWidth="1"/>
    <col min="158" max="158" width="31.140625" bestFit="1" customWidth="1"/>
    <col min="159" max="159" width="35.140625" bestFit="1" customWidth="1"/>
    <col min="160" max="160" width="19.28515625" bestFit="1" customWidth="1"/>
    <col min="161" max="161" width="36.28515625" bestFit="1" customWidth="1"/>
    <col min="162" max="162" width="39.7109375" bestFit="1" customWidth="1"/>
    <col min="163" max="163" width="36.7109375" bestFit="1" customWidth="1"/>
    <col min="164" max="164" width="41" bestFit="1" customWidth="1"/>
    <col min="165" max="165" width="30.5703125" bestFit="1" customWidth="1"/>
    <col min="166" max="166" width="24.5703125" bestFit="1" customWidth="1"/>
    <col min="167" max="167" width="25.5703125" bestFit="1" customWidth="1"/>
    <col min="168" max="168" width="22.7109375" bestFit="1" customWidth="1"/>
    <col min="169" max="169" width="37.140625" bestFit="1" customWidth="1"/>
    <col min="170" max="170" width="37.7109375" bestFit="1" customWidth="1"/>
    <col min="171" max="171" width="43.7109375" bestFit="1" customWidth="1"/>
    <col min="172" max="172" width="32" bestFit="1" customWidth="1"/>
    <col min="173" max="173" width="29.28515625" bestFit="1" customWidth="1"/>
    <col min="174" max="174" width="34.42578125" bestFit="1" customWidth="1"/>
    <col min="175" max="175" width="44.42578125" bestFit="1" customWidth="1"/>
    <col min="176" max="176" width="29" bestFit="1" customWidth="1"/>
    <col min="177" max="177" width="37.7109375" bestFit="1" customWidth="1"/>
    <col min="178" max="178" width="40.85546875" bestFit="1" customWidth="1"/>
    <col min="179" max="179" width="45.85546875" bestFit="1" customWidth="1"/>
    <col min="180" max="180" width="40" bestFit="1" customWidth="1"/>
    <col min="181" max="181" width="29.28515625" bestFit="1" customWidth="1"/>
    <col min="182" max="182" width="21.140625" bestFit="1" customWidth="1"/>
  </cols>
  <sheetData>
    <row r="1" spans="1:182">
      <c r="A1" t="s">
        <v>36</v>
      </c>
      <c r="B1" t="s">
        <v>43</v>
      </c>
      <c r="C1" t="s">
        <v>44</v>
      </c>
      <c r="D1" t="s">
        <v>45</v>
      </c>
      <c r="E1" t="s">
        <v>46</v>
      </c>
      <c r="F1" t="s">
        <v>47</v>
      </c>
      <c r="G1" t="s">
        <v>48</v>
      </c>
      <c r="H1" t="s">
        <v>49</v>
      </c>
      <c r="I1" t="s">
        <v>50</v>
      </c>
      <c r="J1" t="s">
        <v>51</v>
      </c>
      <c r="K1" t="s">
        <v>52</v>
      </c>
      <c r="L1" t="s">
        <v>53</v>
      </c>
      <c r="M1" t="s">
        <v>54</v>
      </c>
      <c r="N1" t="s">
        <v>55</v>
      </c>
      <c r="O1" t="s">
        <v>56</v>
      </c>
      <c r="P1" t="s">
        <v>57</v>
      </c>
      <c r="Q1" t="s">
        <v>58</v>
      </c>
      <c r="R1" t="s">
        <v>59</v>
      </c>
      <c r="S1" t="s">
        <v>60</v>
      </c>
      <c r="T1" t="s">
        <v>61</v>
      </c>
      <c r="U1" t="s">
        <v>62</v>
      </c>
      <c r="V1" t="s">
        <v>63</v>
      </c>
      <c r="W1" t="s">
        <v>64</v>
      </c>
      <c r="X1" t="s">
        <v>65</v>
      </c>
      <c r="Y1" t="s">
        <v>66</v>
      </c>
      <c r="Z1" t="s">
        <v>67</v>
      </c>
      <c r="AA1" t="s">
        <v>68</v>
      </c>
      <c r="AB1" t="s">
        <v>69</v>
      </c>
      <c r="AC1" t="s">
        <v>70</v>
      </c>
      <c r="AD1" t="s">
        <v>71</v>
      </c>
      <c r="AE1" t="s">
        <v>72</v>
      </c>
      <c r="AF1" t="s">
        <v>73</v>
      </c>
      <c r="AG1" t="s">
        <v>74</v>
      </c>
      <c r="AH1" t="s">
        <v>75</v>
      </c>
      <c r="AI1" t="s">
        <v>76</v>
      </c>
      <c r="AJ1" t="s">
        <v>77</v>
      </c>
      <c r="AK1" t="s">
        <v>78</v>
      </c>
      <c r="AL1" t="s">
        <v>79</v>
      </c>
      <c r="AM1" t="s">
        <v>80</v>
      </c>
      <c r="AN1" t="s">
        <v>81</v>
      </c>
      <c r="AO1" t="s">
        <v>82</v>
      </c>
      <c r="AP1" t="s">
        <v>83</v>
      </c>
      <c r="AQ1" t="s">
        <v>84</v>
      </c>
      <c r="AR1" t="s">
        <v>85</v>
      </c>
      <c r="AS1" t="s">
        <v>86</v>
      </c>
      <c r="AT1" t="s">
        <v>87</v>
      </c>
      <c r="AU1" t="s">
        <v>88</v>
      </c>
      <c r="AV1" t="s">
        <v>89</v>
      </c>
      <c r="AW1" t="s">
        <v>90</v>
      </c>
      <c r="AX1" t="s">
        <v>91</v>
      </c>
      <c r="AY1" t="s">
        <v>92</v>
      </c>
      <c r="AZ1" t="s">
        <v>93</v>
      </c>
      <c r="BA1" t="s">
        <v>94</v>
      </c>
      <c r="BB1" t="s">
        <v>95</v>
      </c>
      <c r="BC1" t="s">
        <v>96</v>
      </c>
      <c r="BD1" t="s">
        <v>97</v>
      </c>
      <c r="BE1" t="s">
        <v>98</v>
      </c>
      <c r="BF1" t="s">
        <v>99</v>
      </c>
      <c r="BG1" t="s">
        <v>100</v>
      </c>
      <c r="BH1" t="s">
        <v>101</v>
      </c>
      <c r="BI1" t="s">
        <v>102</v>
      </c>
      <c r="BJ1" t="s">
        <v>103</v>
      </c>
      <c r="BK1" t="s">
        <v>104</v>
      </c>
      <c r="BL1" t="s">
        <v>105</v>
      </c>
      <c r="BM1" t="s">
        <v>106</v>
      </c>
      <c r="BN1" t="s">
        <v>107</v>
      </c>
      <c r="BO1" t="s">
        <v>108</v>
      </c>
      <c r="BP1" t="s">
        <v>109</v>
      </c>
      <c r="BQ1" t="s">
        <v>110</v>
      </c>
      <c r="BR1" t="s">
        <v>111</v>
      </c>
      <c r="BS1" t="s">
        <v>112</v>
      </c>
      <c r="BT1" t="s">
        <v>113</v>
      </c>
      <c r="BU1" t="s">
        <v>114</v>
      </c>
      <c r="BV1" t="s">
        <v>115</v>
      </c>
      <c r="BW1" t="s">
        <v>116</v>
      </c>
      <c r="BX1" t="s">
        <v>117</v>
      </c>
      <c r="BY1" t="s">
        <v>118</v>
      </c>
      <c r="BZ1" t="s">
        <v>119</v>
      </c>
      <c r="CA1" t="s">
        <v>120</v>
      </c>
      <c r="CB1" t="s">
        <v>121</v>
      </c>
      <c r="CC1" t="s">
        <v>122</v>
      </c>
      <c r="CD1" t="s">
        <v>123</v>
      </c>
      <c r="CE1" t="s">
        <v>124</v>
      </c>
      <c r="CF1" t="s">
        <v>125</v>
      </c>
      <c r="CG1" t="s">
        <v>126</v>
      </c>
      <c r="CH1" t="s">
        <v>127</v>
      </c>
      <c r="CI1" t="s">
        <v>128</v>
      </c>
      <c r="CJ1" t="s">
        <v>129</v>
      </c>
      <c r="CK1" t="s">
        <v>130</v>
      </c>
      <c r="CL1" t="s">
        <v>131</v>
      </c>
      <c r="CM1" t="s">
        <v>132</v>
      </c>
      <c r="CN1" s="952" t="s">
        <v>133</v>
      </c>
      <c r="CO1" t="s">
        <v>134</v>
      </c>
      <c r="CP1" t="s">
        <v>135</v>
      </c>
      <c r="CQ1" t="s">
        <v>136</v>
      </c>
      <c r="CR1" t="s">
        <v>137</v>
      </c>
      <c r="CS1" t="s">
        <v>138</v>
      </c>
      <c r="CT1" t="s">
        <v>139</v>
      </c>
      <c r="CU1" t="s">
        <v>140</v>
      </c>
      <c r="CV1" t="s">
        <v>141</v>
      </c>
      <c r="CW1" t="s">
        <v>142</v>
      </c>
      <c r="CX1" t="s">
        <v>143</v>
      </c>
      <c r="CY1" t="s">
        <v>144</v>
      </c>
      <c r="CZ1" t="s">
        <v>145</v>
      </c>
      <c r="DA1" t="s">
        <v>146</v>
      </c>
      <c r="DB1" t="s">
        <v>147</v>
      </c>
      <c r="DC1" t="s">
        <v>148</v>
      </c>
      <c r="DD1" t="s">
        <v>149</v>
      </c>
      <c r="DE1" t="s">
        <v>150</v>
      </c>
      <c r="DF1" t="s">
        <v>151</v>
      </c>
      <c r="DG1" t="s">
        <v>152</v>
      </c>
      <c r="DH1" t="s">
        <v>153</v>
      </c>
      <c r="DI1" t="s">
        <v>154</v>
      </c>
      <c r="DJ1" t="s">
        <v>155</v>
      </c>
      <c r="DK1" t="s">
        <v>156</v>
      </c>
      <c r="DL1" t="s">
        <v>157</v>
      </c>
      <c r="DM1" t="s">
        <v>158</v>
      </c>
      <c r="DN1" t="s">
        <v>159</v>
      </c>
      <c r="DO1" t="s">
        <v>160</v>
      </c>
      <c r="DP1" t="s">
        <v>161</v>
      </c>
      <c r="DQ1" t="s">
        <v>162</v>
      </c>
      <c r="DR1" t="s">
        <v>163</v>
      </c>
      <c r="DS1" t="s">
        <v>164</v>
      </c>
      <c r="DT1" t="s">
        <v>165</v>
      </c>
      <c r="DU1" t="s">
        <v>166</v>
      </c>
      <c r="DV1" t="s">
        <v>167</v>
      </c>
      <c r="DW1" t="s">
        <v>168</v>
      </c>
      <c r="DX1" t="s">
        <v>169</v>
      </c>
      <c r="DY1" t="s">
        <v>170</v>
      </c>
      <c r="DZ1" t="s">
        <v>171</v>
      </c>
      <c r="EA1" t="s">
        <v>172</v>
      </c>
      <c r="EB1" t="s">
        <v>173</v>
      </c>
      <c r="EC1" t="s">
        <v>174</v>
      </c>
      <c r="ED1" t="s">
        <v>175</v>
      </c>
      <c r="EE1" t="s">
        <v>176</v>
      </c>
      <c r="EF1" t="s">
        <v>177</v>
      </c>
      <c r="EG1" t="s">
        <v>178</v>
      </c>
      <c r="EH1" t="s">
        <v>179</v>
      </c>
      <c r="EI1" t="s">
        <v>180</v>
      </c>
      <c r="EJ1" t="s">
        <v>181</v>
      </c>
      <c r="EK1" t="s">
        <v>182</v>
      </c>
      <c r="EL1" s="952" t="s">
        <v>183</v>
      </c>
      <c r="EM1" t="s">
        <v>184</v>
      </c>
      <c r="EN1" t="s">
        <v>185</v>
      </c>
      <c r="EO1" t="s">
        <v>186</v>
      </c>
      <c r="EP1" t="s">
        <v>187</v>
      </c>
      <c r="EQ1" t="s">
        <v>188</v>
      </c>
      <c r="ER1" s="952" t="s">
        <v>189</v>
      </c>
      <c r="ES1" t="s">
        <v>190</v>
      </c>
      <c r="ET1" t="s">
        <v>191</v>
      </c>
      <c r="EU1" t="s">
        <v>192</v>
      </c>
      <c r="EV1" t="s">
        <v>193</v>
      </c>
      <c r="EW1" t="s">
        <v>194</v>
      </c>
      <c r="EX1" t="s">
        <v>195</v>
      </c>
      <c r="EY1" t="s">
        <v>196</v>
      </c>
      <c r="EZ1" t="s">
        <v>197</v>
      </c>
      <c r="FA1" t="s">
        <v>198</v>
      </c>
      <c r="FB1" t="s">
        <v>199</v>
      </c>
      <c r="FC1" t="s">
        <v>200</v>
      </c>
      <c r="FD1" t="s">
        <v>201</v>
      </c>
      <c r="FE1" t="s">
        <v>202</v>
      </c>
      <c r="FF1" t="s">
        <v>203</v>
      </c>
      <c r="FG1" t="s">
        <v>204</v>
      </c>
      <c r="FH1" t="s">
        <v>205</v>
      </c>
      <c r="FI1" t="s">
        <v>206</v>
      </c>
      <c r="FJ1" t="s">
        <v>207</v>
      </c>
      <c r="FK1" t="s">
        <v>208</v>
      </c>
      <c r="FL1" t="s">
        <v>209</v>
      </c>
      <c r="FM1" t="s">
        <v>210</v>
      </c>
      <c r="FN1" t="s">
        <v>211</v>
      </c>
      <c r="FO1" t="s">
        <v>212</v>
      </c>
      <c r="FP1" t="s">
        <v>213</v>
      </c>
      <c r="FQ1" t="s">
        <v>214</v>
      </c>
      <c r="FR1" t="s">
        <v>215</v>
      </c>
      <c r="FS1" t="s">
        <v>216</v>
      </c>
      <c r="FT1" t="s">
        <v>217</v>
      </c>
      <c r="FU1" t="s">
        <v>218</v>
      </c>
      <c r="FV1" t="s">
        <v>219</v>
      </c>
      <c r="FW1" t="s">
        <v>220</v>
      </c>
      <c r="FX1" t="s">
        <v>221</v>
      </c>
      <c r="FY1" t="s">
        <v>222</v>
      </c>
      <c r="FZ1" t="s">
        <v>223</v>
      </c>
    </row>
    <row r="2" spans="1:182">
      <c r="B2" s="953">
        <f>'6C'!J13</f>
        <v>0</v>
      </c>
      <c r="C2" s="953">
        <f>'6C'!J14</f>
        <v>0</v>
      </c>
      <c r="D2" s="953">
        <f>'6C'!J15</f>
        <v>0</v>
      </c>
      <c r="E2" s="953">
        <f>'6C'!J16</f>
        <v>0</v>
      </c>
      <c r="F2" s="953">
        <f>'6C'!J17</f>
        <v>0</v>
      </c>
      <c r="G2" s="953">
        <f>'6C'!J18</f>
        <v>0</v>
      </c>
      <c r="H2" s="953">
        <f>'6C'!J22</f>
        <v>0</v>
      </c>
      <c r="I2" s="953">
        <f>'6C'!J23</f>
        <v>0</v>
      </c>
      <c r="J2" s="953">
        <f>'6C'!J24</f>
        <v>0</v>
      </c>
      <c r="K2" s="953">
        <f>'6C'!J25</f>
        <v>0</v>
      </c>
      <c r="L2" s="953">
        <f>'6C'!J26</f>
        <v>0</v>
      </c>
      <c r="M2" s="953">
        <f>'6C'!J27</f>
        <v>0</v>
      </c>
      <c r="N2" s="953">
        <f>'6C'!J28</f>
        <v>0</v>
      </c>
      <c r="O2" s="953">
        <f>'6C'!J29</f>
        <v>0</v>
      </c>
      <c r="P2" s="953">
        <f>'6C'!J30</f>
        <v>0</v>
      </c>
      <c r="Q2" s="953">
        <f>'6C'!J31</f>
        <v>0</v>
      </c>
      <c r="R2" s="953">
        <f>'6C'!J32</f>
        <v>0</v>
      </c>
      <c r="S2" s="953">
        <f>'6C'!J33</f>
        <v>0</v>
      </c>
      <c r="T2" s="953">
        <f>'6C'!J34</f>
        <v>0</v>
      </c>
      <c r="U2" s="953">
        <f>'6C'!J35</f>
        <v>0</v>
      </c>
      <c r="V2" s="953">
        <f>'6C'!J36</f>
        <v>0</v>
      </c>
      <c r="W2" s="953">
        <f>'6C'!J37</f>
        <v>0</v>
      </c>
      <c r="X2" s="953">
        <f>'6C'!J41</f>
        <v>0</v>
      </c>
      <c r="Y2" s="953">
        <f>'6C'!J42</f>
        <v>0</v>
      </c>
      <c r="Z2" s="953">
        <f>'6C'!J43</f>
        <v>0</v>
      </c>
      <c r="AA2" s="953">
        <f>'6C'!J44</f>
        <v>0</v>
      </c>
      <c r="AB2" s="953">
        <f>'6C'!J45</f>
        <v>0</v>
      </c>
      <c r="AC2" s="953">
        <f>'6C'!J46</f>
        <v>0</v>
      </c>
      <c r="AD2" s="953">
        <f>'6C'!J47</f>
        <v>0</v>
      </c>
      <c r="AE2" s="953">
        <f>'6C'!J48</f>
        <v>0</v>
      </c>
      <c r="AF2" s="953">
        <f>'6C'!J49</f>
        <v>0</v>
      </c>
      <c r="AG2" s="953">
        <f>'6C'!J50</f>
        <v>0</v>
      </c>
      <c r="AH2" s="953">
        <f>'6C'!J51</f>
        <v>0</v>
      </c>
      <c r="AI2" s="953">
        <f>'6C'!J52</f>
        <v>0</v>
      </c>
      <c r="AJ2" s="953">
        <f>'6C'!J53</f>
        <v>0</v>
      </c>
      <c r="AK2" s="953">
        <f>'6C'!J57</f>
        <v>0</v>
      </c>
      <c r="AL2" s="953">
        <f>'6C'!J58</f>
        <v>0</v>
      </c>
      <c r="AM2" s="953">
        <f>'6C'!J59</f>
        <v>0</v>
      </c>
      <c r="AN2" s="953">
        <f>'6C'!J63</f>
        <v>0</v>
      </c>
      <c r="AO2" s="953">
        <f>'6C'!J64</f>
        <v>0</v>
      </c>
      <c r="AP2" s="953">
        <f>'6C'!J65</f>
        <v>0</v>
      </c>
      <c r="AQ2" s="953">
        <f>'6C'!J66</f>
        <v>0</v>
      </c>
      <c r="AR2" s="953">
        <f>'6C'!J67</f>
        <v>0</v>
      </c>
      <c r="AS2" s="953">
        <f>'6C'!J68</f>
        <v>0</v>
      </c>
      <c r="AT2" s="953">
        <f>'6C'!J72</f>
        <v>0</v>
      </c>
      <c r="AU2" s="953">
        <f>'6C'!J73</f>
        <v>0</v>
      </c>
      <c r="AV2" s="953">
        <f>'6C'!J74</f>
        <v>0</v>
      </c>
      <c r="AW2" s="953">
        <f>'6C'!J75</f>
        <v>0</v>
      </c>
      <c r="AX2" s="953">
        <f>'6C'!J76</f>
        <v>0</v>
      </c>
      <c r="AY2" s="953">
        <f>'6C'!J77</f>
        <v>0</v>
      </c>
      <c r="AZ2" s="953">
        <f>'6C'!J78</f>
        <v>0</v>
      </c>
      <c r="BA2" s="953">
        <f>'6C'!J79</f>
        <v>0</v>
      </c>
      <c r="BB2" s="953">
        <f>'6C'!J83</f>
        <v>0</v>
      </c>
      <c r="BC2" s="953">
        <f>'6C'!J84</f>
        <v>0</v>
      </c>
      <c r="BD2" s="953">
        <f>'6C'!J85</f>
        <v>0</v>
      </c>
      <c r="BE2" s="953">
        <f>'6C'!J89</f>
        <v>0</v>
      </c>
      <c r="BF2" s="953">
        <f>'6C'!J90</f>
        <v>0</v>
      </c>
      <c r="BG2" s="953">
        <f>'6C'!J91</f>
        <v>0</v>
      </c>
      <c r="BH2" s="953">
        <f>'6C'!J92</f>
        <v>0</v>
      </c>
      <c r="BI2" s="953">
        <f>'6C'!J93</f>
        <v>0</v>
      </c>
      <c r="BJ2" s="953">
        <f>'6C'!J94</f>
        <v>0</v>
      </c>
      <c r="BK2" s="953">
        <f>'6C'!J95</f>
        <v>0</v>
      </c>
      <c r="BL2" s="953">
        <f>'6C'!J96</f>
        <v>0</v>
      </c>
      <c r="BM2" s="953">
        <f>'6C'!J97</f>
        <v>0</v>
      </c>
      <c r="BN2" s="953">
        <f>'6C'!J98</f>
        <v>0</v>
      </c>
      <c r="BO2" s="953">
        <f>'6C'!J99</f>
        <v>0</v>
      </c>
      <c r="BP2" s="953">
        <f>'6C'!J100</f>
        <v>0</v>
      </c>
      <c r="BQ2" s="953">
        <f>'6C'!J101</f>
        <v>0</v>
      </c>
      <c r="BR2" s="953">
        <f>'6C'!J106</f>
        <v>0</v>
      </c>
      <c r="BS2" s="953">
        <f>'6C'!J110</f>
        <v>0</v>
      </c>
      <c r="BT2" s="953">
        <f>'6C'!J111</f>
        <v>0</v>
      </c>
      <c r="BU2" s="953">
        <f>'6C'!J112</f>
        <v>0</v>
      </c>
      <c r="BV2" s="953">
        <f>'6C'!J113</f>
        <v>0</v>
      </c>
      <c r="BW2" s="953">
        <f>'6C'!J114</f>
        <v>0</v>
      </c>
      <c r="BX2" s="953">
        <f>'6C'!J115</f>
        <v>0</v>
      </c>
      <c r="BY2" s="953">
        <f>'6C'!J116</f>
        <v>0</v>
      </c>
      <c r="BZ2" s="953">
        <f>'6C'!J117</f>
        <v>0</v>
      </c>
      <c r="CA2" s="953">
        <f>'6C'!K14</f>
        <v>0</v>
      </c>
      <c r="CB2" s="953">
        <f>'6C'!K15</f>
        <v>0</v>
      </c>
      <c r="CC2" s="953">
        <f>'6C'!K16</f>
        <v>0</v>
      </c>
      <c r="CD2" s="953">
        <f>'6C'!K17</f>
        <v>0</v>
      </c>
      <c r="CE2" s="953">
        <f>'6C'!K18</f>
        <v>0</v>
      </c>
      <c r="CF2" s="953">
        <f>'6C'!K22</f>
        <v>0</v>
      </c>
      <c r="CG2" s="953">
        <f>'6C'!K23</f>
        <v>0</v>
      </c>
      <c r="CH2" s="953">
        <f>'6C'!K24</f>
        <v>0</v>
      </c>
      <c r="CI2" s="953">
        <f>'6C'!K25</f>
        <v>0</v>
      </c>
      <c r="CJ2" s="953">
        <f>'6C'!K26</f>
        <v>0</v>
      </c>
      <c r="CK2" s="953">
        <f>'6C'!K27</f>
        <v>0</v>
      </c>
      <c r="CL2" s="953">
        <f>'6C'!K28</f>
        <v>0</v>
      </c>
      <c r="CM2" s="953">
        <f>'6C'!K29</f>
        <v>0</v>
      </c>
      <c r="CN2" s="953">
        <f>'6C'!K30</f>
        <v>0</v>
      </c>
      <c r="CO2" s="953">
        <f>'6C'!K32</f>
        <v>0</v>
      </c>
      <c r="CP2" s="953">
        <f>'6C'!K33</f>
        <v>0</v>
      </c>
      <c r="CQ2" s="953">
        <f>'6C'!K34</f>
        <v>0</v>
      </c>
      <c r="CR2" s="953">
        <f>'6C'!K35</f>
        <v>0</v>
      </c>
      <c r="CS2" s="953">
        <f>'6C'!K36</f>
        <v>0</v>
      </c>
      <c r="CT2" s="953">
        <f>'6C'!K37</f>
        <v>0</v>
      </c>
      <c r="CU2" s="953">
        <f>'6C'!K42</f>
        <v>0</v>
      </c>
      <c r="CV2" s="953">
        <f>'6C'!K43</f>
        <v>0</v>
      </c>
      <c r="CW2" s="953">
        <f>'6C'!K44</f>
        <v>0</v>
      </c>
      <c r="CX2" s="953">
        <f>'6C'!K45</f>
        <v>0</v>
      </c>
      <c r="CY2" s="953">
        <f>'6C'!K46</f>
        <v>0</v>
      </c>
      <c r="CZ2" s="953">
        <f>'6C'!K47</f>
        <v>0</v>
      </c>
      <c r="DA2" s="953">
        <f>'6C'!K48</f>
        <v>0</v>
      </c>
      <c r="DB2" s="953">
        <f>'6C'!K49</f>
        <v>0</v>
      </c>
      <c r="DC2" s="953">
        <f>'6C'!K50</f>
        <v>0</v>
      </c>
      <c r="DD2" s="953">
        <f>'6C'!K51</f>
        <v>0</v>
      </c>
      <c r="DE2" s="953">
        <f>'6C'!K52</f>
        <v>0</v>
      </c>
      <c r="DF2" s="953">
        <f>'6C'!K53</f>
        <v>0</v>
      </c>
      <c r="DG2" s="953">
        <f>'6C'!K63</f>
        <v>0</v>
      </c>
      <c r="DH2" s="953">
        <f>'6C'!K64</f>
        <v>0</v>
      </c>
      <c r="DI2" s="953">
        <f>'6C'!K65</f>
        <v>0</v>
      </c>
      <c r="DJ2" s="953">
        <f>'6C'!K66</f>
        <v>0</v>
      </c>
      <c r="DK2" s="953">
        <f>'6C'!K89</f>
        <v>0</v>
      </c>
      <c r="DL2" s="953">
        <f>'6C'!K90</f>
        <v>0</v>
      </c>
      <c r="DM2" s="953">
        <f>'6C'!K91</f>
        <v>0</v>
      </c>
      <c r="DN2" s="953">
        <f>'6C'!K92</f>
        <v>0</v>
      </c>
      <c r="DO2" s="953">
        <f>'6C'!K93</f>
        <v>0</v>
      </c>
      <c r="DP2" s="953">
        <f>'6C'!K94</f>
        <v>0</v>
      </c>
      <c r="DQ2" s="953">
        <f>'6C'!K95</f>
        <v>0</v>
      </c>
      <c r="DR2" s="953">
        <f>'6C'!K97</f>
        <v>0</v>
      </c>
      <c r="DS2" s="953">
        <f>'6C'!K98</f>
        <v>0</v>
      </c>
      <c r="DT2" s="953">
        <f>'6C'!K101</f>
        <v>0</v>
      </c>
      <c r="DU2" s="953">
        <f>'6C'!K106</f>
        <v>0</v>
      </c>
      <c r="DV2" s="953">
        <f>'6C'!K110</f>
        <v>0</v>
      </c>
      <c r="DW2" s="953">
        <f>'6C'!K111</f>
        <v>0</v>
      </c>
      <c r="DX2" s="953">
        <f>'6C'!K112</f>
        <v>0</v>
      </c>
      <c r="DY2" s="953">
        <f>'6C'!K113</f>
        <v>0</v>
      </c>
      <c r="DZ2" s="953">
        <f>'6C'!K114</f>
        <v>0</v>
      </c>
      <c r="EA2" s="953">
        <f>'6C'!K115</f>
        <v>0</v>
      </c>
      <c r="EB2" s="953">
        <f>'6C'!K116</f>
        <v>0</v>
      </c>
      <c r="EC2" s="953">
        <f>'6C'!K117</f>
        <v>0</v>
      </c>
      <c r="ED2" s="953">
        <f>'6C'!L22</f>
        <v>0</v>
      </c>
      <c r="EE2" s="953">
        <f>'6C'!L23</f>
        <v>0</v>
      </c>
      <c r="EF2" s="953">
        <f>'6C'!L24</f>
        <v>0</v>
      </c>
      <c r="EG2" s="953">
        <f>'6C'!L25</f>
        <v>0</v>
      </c>
      <c r="EH2" s="953">
        <f>'6C'!L26</f>
        <v>0</v>
      </c>
      <c r="EI2" s="953">
        <f>'6C'!L27</f>
        <v>0</v>
      </c>
      <c r="EJ2" s="953">
        <f>'6C'!L28</f>
        <v>0</v>
      </c>
      <c r="EK2" s="953">
        <f>'6C'!L29</f>
        <v>0</v>
      </c>
      <c r="EL2" s="953">
        <f>'6C'!L30</f>
        <v>0</v>
      </c>
      <c r="EM2" s="953">
        <f>'6C'!L32</f>
        <v>0</v>
      </c>
      <c r="EN2" s="953">
        <f>'6C'!L33</f>
        <v>0</v>
      </c>
      <c r="EO2" s="953">
        <f>'6C'!L34</f>
        <v>0</v>
      </c>
      <c r="EP2" s="953">
        <f>'6C'!L35</f>
        <v>0</v>
      </c>
      <c r="EQ2" s="953">
        <f>'6C'!L36</f>
        <v>0</v>
      </c>
      <c r="ER2" s="953">
        <f>'6C'!L37</f>
        <v>0</v>
      </c>
      <c r="ES2" s="953">
        <f>'6C'!L42</f>
        <v>0</v>
      </c>
      <c r="ET2" s="953">
        <f>'6C'!L43</f>
        <v>0</v>
      </c>
      <c r="EU2" s="953">
        <f>'6C'!L44</f>
        <v>0</v>
      </c>
      <c r="EV2" s="953">
        <f>'6C'!L45</f>
        <v>0</v>
      </c>
      <c r="EW2" s="953">
        <f>'6C'!L46</f>
        <v>0</v>
      </c>
      <c r="EX2" s="953">
        <f>'6C'!L47</f>
        <v>0</v>
      </c>
      <c r="EY2" s="953">
        <f>'6C'!L48</f>
        <v>0</v>
      </c>
      <c r="EZ2" s="953">
        <f>'6C'!L49</f>
        <v>0</v>
      </c>
      <c r="FA2" s="953">
        <f>'6C'!L50</f>
        <v>0</v>
      </c>
      <c r="FB2" s="953">
        <f>'6C'!L51</f>
        <v>0</v>
      </c>
      <c r="FC2" s="953">
        <f>'6C'!L52</f>
        <v>0</v>
      </c>
      <c r="FD2" s="953">
        <f>'6C'!L53</f>
        <v>0</v>
      </c>
      <c r="FE2" s="953">
        <f>'6C'!L63</f>
        <v>0</v>
      </c>
      <c r="FF2" s="953">
        <f>'6C'!L64</f>
        <v>0</v>
      </c>
      <c r="FG2" s="953">
        <f>'6C'!L65</f>
        <v>0</v>
      </c>
      <c r="FH2" s="953">
        <f>'6C'!L66</f>
        <v>0</v>
      </c>
      <c r="FI2" s="953">
        <f>'6C'!L89</f>
        <v>0</v>
      </c>
      <c r="FJ2" s="953">
        <f>'6C'!L90</f>
        <v>0</v>
      </c>
      <c r="FK2" s="953">
        <f>'6C'!L91</f>
        <v>0</v>
      </c>
      <c r="FL2" s="953">
        <f>'6C'!L92</f>
        <v>0</v>
      </c>
      <c r="FM2" s="953">
        <f>'6C'!L93</f>
        <v>0</v>
      </c>
      <c r="FN2" s="953">
        <f>'6C'!L94</f>
        <v>0</v>
      </c>
      <c r="FO2" s="953">
        <f>'6C'!L95</f>
        <v>0</v>
      </c>
      <c r="FP2" s="953">
        <f>'6C'!L97</f>
        <v>0</v>
      </c>
      <c r="FQ2" s="953">
        <f>'6C'!L98</f>
        <v>0</v>
      </c>
      <c r="FR2" s="953">
        <f>'6C'!L106</f>
        <v>0</v>
      </c>
      <c r="FS2" s="953">
        <f>'6C'!L110</f>
        <v>0</v>
      </c>
      <c r="FT2" s="953">
        <f>'6C'!L111</f>
        <v>0</v>
      </c>
      <c r="FU2" s="953">
        <f>'6C'!L112</f>
        <v>0</v>
      </c>
      <c r="FV2" s="953">
        <f>'6C'!L113</f>
        <v>0</v>
      </c>
      <c r="FW2" s="953">
        <f>'6C'!L114</f>
        <v>0</v>
      </c>
      <c r="FX2" s="953">
        <f>'6C'!L115</f>
        <v>0</v>
      </c>
      <c r="FY2" s="953">
        <f>'6C'!L116</f>
        <v>0</v>
      </c>
      <c r="FZ2" s="953">
        <f>'6C'!L117</f>
        <v>0</v>
      </c>
    </row>
  </sheetData>
  <pageMargins left="0.7" right="0.7" top="0.75" bottom="0.75" header="0.3" footer="0.3"/>
  <pageSetup orientation="portrait" horizontalDpi="200" verticalDpi="200"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pageSetUpPr fitToPage="1"/>
  </sheetPr>
  <dimension ref="B1:Z58"/>
  <sheetViews>
    <sheetView showGridLines="0" topLeftCell="A10" zoomScaleNormal="100" workbookViewId="0">
      <selection activeCell="U25" sqref="U25"/>
    </sheetView>
  </sheetViews>
  <sheetFormatPr defaultColWidth="9.140625" defaultRowHeight="14.45"/>
  <cols>
    <col min="1" max="2" width="1.7109375" style="248" customWidth="1"/>
    <col min="3" max="3" width="20" style="248" customWidth="1"/>
    <col min="4" max="4" width="11.5703125" style="248" bestFit="1" customWidth="1"/>
    <col min="5" max="5" width="14.28515625" style="248" customWidth="1"/>
    <col min="6" max="8" width="9.140625" style="248"/>
    <col min="9" max="9" width="7.28515625" style="248" bestFit="1" customWidth="1"/>
    <col min="10" max="10" width="6.85546875" style="248" bestFit="1" customWidth="1"/>
    <col min="11" max="11" width="10.7109375" style="248" bestFit="1" customWidth="1"/>
    <col min="12" max="12" width="12.5703125" style="248" bestFit="1" customWidth="1"/>
    <col min="13" max="13" width="2.85546875" style="248" customWidth="1"/>
    <col min="14" max="14" width="11.42578125" style="248" customWidth="1"/>
    <col min="15" max="17" width="10" style="248" bestFit="1" customWidth="1"/>
    <col min="18" max="18" width="11.140625" style="248" bestFit="1" customWidth="1"/>
    <col min="19" max="19" width="1.7109375" style="248" customWidth="1"/>
    <col min="20" max="16384" width="9.140625" style="248"/>
  </cols>
  <sheetData>
    <row r="1" spans="2:19" ht="9" customHeight="1" thickBot="1"/>
    <row r="2" spans="2:19" ht="9" customHeight="1">
      <c r="B2" s="122"/>
      <c r="C2" s="123"/>
      <c r="D2" s="123"/>
      <c r="E2" s="124"/>
      <c r="F2" s="124"/>
      <c r="G2" s="125"/>
      <c r="H2" s="126"/>
      <c r="I2" s="126"/>
      <c r="J2" s="126"/>
      <c r="K2" s="127"/>
      <c r="L2" s="125"/>
      <c r="M2" s="125"/>
      <c r="N2" s="128"/>
      <c r="O2" s="124"/>
      <c r="P2" s="125"/>
      <c r="Q2" s="125"/>
      <c r="R2" s="125"/>
      <c r="S2" s="129"/>
    </row>
    <row r="3" spans="2:19" ht="18">
      <c r="B3" s="130"/>
      <c r="C3" s="1769" t="s">
        <v>879</v>
      </c>
      <c r="D3" s="1769"/>
      <c r="E3" s="1769"/>
      <c r="F3" s="1769"/>
      <c r="G3" s="1769"/>
      <c r="H3" s="1769"/>
      <c r="I3" s="1769"/>
      <c r="J3" s="1769"/>
      <c r="K3" s="1769"/>
      <c r="L3" s="1769"/>
      <c r="M3" s="1769"/>
      <c r="N3" s="1769"/>
      <c r="O3" s="1769"/>
      <c r="P3" s="1769"/>
      <c r="Q3" s="1769"/>
      <c r="R3" s="1769"/>
      <c r="S3" s="115"/>
    </row>
    <row r="4" spans="2:19">
      <c r="B4" s="130"/>
      <c r="C4" s="91"/>
      <c r="D4" s="91"/>
      <c r="E4" s="131"/>
      <c r="F4" s="131"/>
      <c r="G4" s="132"/>
      <c r="H4" s="133"/>
      <c r="I4" s="133"/>
      <c r="J4" s="133"/>
      <c r="K4" s="134"/>
      <c r="L4" s="132"/>
      <c r="M4" s="132"/>
      <c r="N4" s="135"/>
      <c r="O4" s="131"/>
      <c r="P4" s="132"/>
      <c r="Q4" s="132"/>
      <c r="R4" s="91"/>
      <c r="S4" s="115"/>
    </row>
    <row r="5" spans="2:19" ht="15" thickBot="1">
      <c r="B5" s="130"/>
      <c r="C5" s="1657" t="str">
        <f>IF('1'!G5="",Messages!B3,(CONCATENATE("Project Name: ",'1'!G5)))</f>
        <v>Enter Project Name on Form 1</v>
      </c>
      <c r="D5" s="1657"/>
      <c r="E5" s="1657"/>
      <c r="F5" s="1657"/>
      <c r="G5" s="1657"/>
      <c r="H5" s="1657"/>
      <c r="I5" s="1657"/>
      <c r="J5" s="1657"/>
      <c r="K5" s="1657"/>
      <c r="L5" s="1657"/>
      <c r="M5"/>
      <c r="N5"/>
      <c r="O5" s="91"/>
      <c r="P5" s="91"/>
      <c r="Q5" s="91"/>
      <c r="R5" s="91"/>
      <c r="S5" s="149"/>
    </row>
    <row r="6" spans="2:19" ht="15" thickBot="1">
      <c r="B6" s="130"/>
      <c r="C6"/>
      <c r="D6"/>
      <c r="E6"/>
      <c r="F6"/>
      <c r="G6"/>
      <c r="H6"/>
      <c r="I6"/>
      <c r="J6"/>
      <c r="K6"/>
      <c r="L6"/>
      <c r="M6" s="136"/>
      <c r="N6"/>
      <c r="O6"/>
      <c r="P6"/>
      <c r="Q6"/>
      <c r="R6"/>
      <c r="S6" s="115"/>
    </row>
    <row r="7" spans="2:19" ht="16.149999999999999" thickBot="1">
      <c r="B7" s="130"/>
      <c r="C7" s="1667" t="s">
        <v>880</v>
      </c>
      <c r="D7" s="1668"/>
      <c r="E7" s="1668"/>
      <c r="F7" s="1668"/>
      <c r="G7" s="1668"/>
      <c r="H7" s="1668"/>
      <c r="I7" s="1668"/>
      <c r="J7" s="1668"/>
      <c r="K7" s="1668"/>
      <c r="L7" s="1687"/>
      <c r="M7" s="136"/>
      <c r="N7" s="1669" t="s">
        <v>881</v>
      </c>
      <c r="O7" s="1670"/>
      <c r="P7" s="1670"/>
      <c r="Q7" s="1670"/>
      <c r="R7" s="1971"/>
      <c r="S7" s="115"/>
    </row>
    <row r="8" spans="2:19" ht="83.45" thickBot="1">
      <c r="B8" s="137"/>
      <c r="C8" s="1065" t="s">
        <v>882</v>
      </c>
      <c r="D8" s="354" t="s">
        <v>883</v>
      </c>
      <c r="E8" s="354" t="s">
        <v>884</v>
      </c>
      <c r="F8" s="355" t="s">
        <v>885</v>
      </c>
      <c r="G8" s="356" t="s">
        <v>886</v>
      </c>
      <c r="H8" s="355" t="s">
        <v>887</v>
      </c>
      <c r="I8" s="858" t="s">
        <v>888</v>
      </c>
      <c r="J8" s="355" t="s">
        <v>889</v>
      </c>
      <c r="K8" s="356" t="s">
        <v>890</v>
      </c>
      <c r="L8" s="357" t="s">
        <v>891</v>
      </c>
      <c r="M8" s="136"/>
      <c r="N8" s="1972" t="s">
        <v>892</v>
      </c>
      <c r="O8" s="622" t="str">
        <f>IF('8B'!C30="","Enter Source Name on Form 8B",'8B'!C30)</f>
        <v>Enter Source Name on Form 8B</v>
      </c>
      <c r="P8" s="623" t="str">
        <f>IF('8B'!C31="","Enter Source Name on Form 8B",'8B'!C31)</f>
        <v>Enter Source Name on Form 8B</v>
      </c>
      <c r="Q8" s="623" t="str">
        <f>IF('8B'!C32="","Enter Source Name on Form 8B",'8B'!C32)</f>
        <v>Enter Source Name on Form 8B</v>
      </c>
      <c r="R8" s="624" t="str">
        <f>IF('8B'!C33="","Enter Source Name on Form 8B",'8B'!C33)</f>
        <v>Enter Source Name on Form 8B</v>
      </c>
      <c r="S8" s="115"/>
    </row>
    <row r="9" spans="2:19">
      <c r="B9" s="137"/>
      <c r="C9" s="819"/>
      <c r="D9" s="608" t="s">
        <v>377</v>
      </c>
      <c r="E9" s="457"/>
      <c r="F9" s="674"/>
      <c r="G9" s="458"/>
      <c r="H9" s="754">
        <f>F9*G9</f>
        <v>0</v>
      </c>
      <c r="I9" s="458" t="s">
        <v>377</v>
      </c>
      <c r="J9" s="458">
        <v>0</v>
      </c>
      <c r="K9" s="916">
        <v>0</v>
      </c>
      <c r="L9" s="755">
        <f>H9+K9</f>
        <v>0</v>
      </c>
      <c r="M9" s="138"/>
      <c r="N9" s="673">
        <v>0</v>
      </c>
      <c r="O9" s="674">
        <v>0</v>
      </c>
      <c r="P9" s="674">
        <v>0</v>
      </c>
      <c r="Q9" s="1973">
        <v>0</v>
      </c>
      <c r="R9" s="675">
        <v>0</v>
      </c>
      <c r="S9" s="139"/>
    </row>
    <row r="10" spans="2:19">
      <c r="B10" s="130"/>
      <c r="C10" s="433"/>
      <c r="D10" s="609"/>
      <c r="E10" s="568"/>
      <c r="F10" s="670"/>
      <c r="G10" s="460"/>
      <c r="H10" s="756">
        <f t="shared" ref="H10:H17" si="0">F10*G10</f>
        <v>0</v>
      </c>
      <c r="I10" s="460"/>
      <c r="J10" s="917">
        <v>0</v>
      </c>
      <c r="K10" s="918">
        <v>0</v>
      </c>
      <c r="L10" s="757">
        <f>H10+K10</f>
        <v>0</v>
      </c>
      <c r="M10" s="138"/>
      <c r="N10" s="676">
        <v>0</v>
      </c>
      <c r="O10" s="670">
        <v>0</v>
      </c>
      <c r="P10" s="670">
        <v>0</v>
      </c>
      <c r="Q10" s="832">
        <v>0</v>
      </c>
      <c r="R10" s="677">
        <v>0</v>
      </c>
      <c r="S10" s="140"/>
    </row>
    <row r="11" spans="2:19">
      <c r="B11" s="130"/>
      <c r="C11" s="433"/>
      <c r="D11" s="609"/>
      <c r="E11" s="568"/>
      <c r="F11" s="670"/>
      <c r="G11" s="460"/>
      <c r="H11" s="756">
        <f t="shared" si="0"/>
        <v>0</v>
      </c>
      <c r="I11" s="460"/>
      <c r="J11" s="460">
        <v>0</v>
      </c>
      <c r="K11" s="1240">
        <v>0</v>
      </c>
      <c r="L11" s="757">
        <f t="shared" ref="L11:L17" si="1">H11+K11</f>
        <v>0</v>
      </c>
      <c r="M11" s="138"/>
      <c r="N11" s="676">
        <v>0</v>
      </c>
      <c r="O11" s="670">
        <v>0</v>
      </c>
      <c r="P11" s="670">
        <v>0</v>
      </c>
      <c r="Q11" s="832">
        <v>0</v>
      </c>
      <c r="R11" s="677">
        <v>0</v>
      </c>
      <c r="S11" s="115"/>
    </row>
    <row r="12" spans="2:19">
      <c r="B12" s="130"/>
      <c r="C12" s="433"/>
      <c r="D12" s="609"/>
      <c r="E12" s="568"/>
      <c r="F12" s="670"/>
      <c r="G12" s="460"/>
      <c r="H12" s="756">
        <f t="shared" si="0"/>
        <v>0</v>
      </c>
      <c r="I12" s="460"/>
      <c r="J12" s="460">
        <v>0</v>
      </c>
      <c r="K12" s="918">
        <v>0</v>
      </c>
      <c r="L12" s="757">
        <f t="shared" si="1"/>
        <v>0</v>
      </c>
      <c r="M12" s="138"/>
      <c r="N12" s="676">
        <v>0</v>
      </c>
      <c r="O12" s="670">
        <v>0</v>
      </c>
      <c r="P12" s="670">
        <v>0</v>
      </c>
      <c r="Q12" s="832">
        <v>0</v>
      </c>
      <c r="R12" s="677">
        <v>0</v>
      </c>
      <c r="S12" s="115"/>
    </row>
    <row r="13" spans="2:19">
      <c r="B13" s="130"/>
      <c r="C13" s="433"/>
      <c r="D13" s="609"/>
      <c r="E13" s="568"/>
      <c r="F13" s="670"/>
      <c r="G13" s="460"/>
      <c r="H13" s="756">
        <f t="shared" si="0"/>
        <v>0</v>
      </c>
      <c r="I13" s="460"/>
      <c r="J13" s="460">
        <v>0</v>
      </c>
      <c r="K13" s="918">
        <f t="shared" ref="K13:K17" si="2">H13*J13</f>
        <v>0</v>
      </c>
      <c r="L13" s="757">
        <f>H13+K13</f>
        <v>0</v>
      </c>
      <c r="M13" s="138"/>
      <c r="N13" s="676">
        <v>0</v>
      </c>
      <c r="O13" s="670">
        <v>0</v>
      </c>
      <c r="P13" s="670">
        <v>0</v>
      </c>
      <c r="Q13" s="832">
        <v>0</v>
      </c>
      <c r="R13" s="677">
        <v>0</v>
      </c>
      <c r="S13" s="115"/>
    </row>
    <row r="14" spans="2:19">
      <c r="B14" s="130"/>
      <c r="C14" s="433"/>
      <c r="D14" s="609"/>
      <c r="E14" s="568"/>
      <c r="F14" s="670"/>
      <c r="G14" s="460"/>
      <c r="H14" s="756">
        <f t="shared" si="0"/>
        <v>0</v>
      </c>
      <c r="I14" s="460"/>
      <c r="J14" s="460">
        <v>0</v>
      </c>
      <c r="K14" s="918">
        <v>0</v>
      </c>
      <c r="L14" s="757">
        <f t="shared" si="1"/>
        <v>0</v>
      </c>
      <c r="M14" s="138"/>
      <c r="N14" s="676">
        <v>0</v>
      </c>
      <c r="O14" s="670">
        <v>0</v>
      </c>
      <c r="P14" s="670">
        <v>0</v>
      </c>
      <c r="Q14" s="832">
        <v>0</v>
      </c>
      <c r="R14" s="677">
        <v>0</v>
      </c>
      <c r="S14" s="115"/>
    </row>
    <row r="15" spans="2:19">
      <c r="B15" s="130"/>
      <c r="C15" s="433"/>
      <c r="D15" s="609"/>
      <c r="E15" s="568"/>
      <c r="F15" s="670"/>
      <c r="G15" s="460"/>
      <c r="H15" s="756">
        <f t="shared" si="0"/>
        <v>0</v>
      </c>
      <c r="I15" s="460"/>
      <c r="J15" s="460">
        <v>0</v>
      </c>
      <c r="K15" s="918">
        <f t="shared" si="2"/>
        <v>0</v>
      </c>
      <c r="L15" s="757">
        <f t="shared" si="1"/>
        <v>0</v>
      </c>
      <c r="M15" s="138"/>
      <c r="N15" s="676">
        <v>0</v>
      </c>
      <c r="O15" s="670">
        <v>0</v>
      </c>
      <c r="P15" s="670">
        <v>0</v>
      </c>
      <c r="Q15" s="832">
        <v>0</v>
      </c>
      <c r="R15" s="677">
        <v>0</v>
      </c>
      <c r="S15" s="115"/>
    </row>
    <row r="16" spans="2:19">
      <c r="B16" s="130"/>
      <c r="C16" s="433"/>
      <c r="D16" s="609"/>
      <c r="E16" s="568"/>
      <c r="F16" s="670"/>
      <c r="G16" s="460"/>
      <c r="H16" s="756">
        <f t="shared" si="0"/>
        <v>0</v>
      </c>
      <c r="I16" s="460"/>
      <c r="J16" s="460">
        <v>0</v>
      </c>
      <c r="K16" s="918">
        <f t="shared" si="2"/>
        <v>0</v>
      </c>
      <c r="L16" s="757">
        <f t="shared" si="1"/>
        <v>0</v>
      </c>
      <c r="M16" s="138"/>
      <c r="N16" s="676">
        <v>0</v>
      </c>
      <c r="O16" s="670">
        <v>0</v>
      </c>
      <c r="P16" s="670">
        <v>0</v>
      </c>
      <c r="Q16" s="832">
        <v>0</v>
      </c>
      <c r="R16" s="677">
        <v>0</v>
      </c>
      <c r="S16" s="115"/>
    </row>
    <row r="17" spans="2:22">
      <c r="B17" s="130"/>
      <c r="C17" s="603"/>
      <c r="D17" s="613"/>
      <c r="E17" s="602"/>
      <c r="F17" s="671"/>
      <c r="G17" s="612"/>
      <c r="H17" s="758">
        <f t="shared" si="0"/>
        <v>0</v>
      </c>
      <c r="I17" s="700"/>
      <c r="J17" s="700">
        <v>0</v>
      </c>
      <c r="K17" s="919">
        <f t="shared" si="2"/>
        <v>0</v>
      </c>
      <c r="L17" s="760">
        <f t="shared" si="1"/>
        <v>0</v>
      </c>
      <c r="M17" s="138"/>
      <c r="N17" s="678">
        <v>0</v>
      </c>
      <c r="O17" s="671">
        <v>0</v>
      </c>
      <c r="P17" s="671">
        <v>0</v>
      </c>
      <c r="Q17" s="833">
        <v>0</v>
      </c>
      <c r="R17" s="679">
        <v>0</v>
      </c>
      <c r="S17" s="115"/>
    </row>
    <row r="18" spans="2:22">
      <c r="B18" s="130"/>
      <c r="C18" s="761"/>
      <c r="D18" s="762"/>
      <c r="E18" s="763"/>
      <c r="F18" s="764"/>
      <c r="G18" s="765"/>
      <c r="H18" s="697"/>
      <c r="I18" s="1671" t="s">
        <v>893</v>
      </c>
      <c r="J18" s="1671"/>
      <c r="K18" s="1672"/>
      <c r="L18" s="766">
        <f>SUMIF(D9:D17,"On Site",L9:L17)</f>
        <v>0</v>
      </c>
      <c r="M18" s="138"/>
      <c r="N18" s="1241"/>
      <c r="O18" s="1242"/>
      <c r="P18" s="1242"/>
      <c r="Q18" s="1243"/>
      <c r="R18" s="1244"/>
      <c r="S18" s="115"/>
    </row>
    <row r="19" spans="2:22" ht="15" thickBot="1">
      <c r="B19" s="130"/>
      <c r="C19" s="761"/>
      <c r="D19" s="762"/>
      <c r="E19" s="763"/>
      <c r="F19" s="764"/>
      <c r="G19" s="765"/>
      <c r="H19" s="697"/>
      <c r="I19" s="1671" t="s">
        <v>894</v>
      </c>
      <c r="J19" s="1671"/>
      <c r="K19" s="1672"/>
      <c r="L19" s="767">
        <f>SUMIF(D9:D17,"Off Site",L9:L17)</f>
        <v>0</v>
      </c>
      <c r="M19" s="138"/>
      <c r="N19" s="1241"/>
      <c r="O19" s="1242"/>
      <c r="P19" s="1242"/>
      <c r="Q19" s="1243"/>
      <c r="R19" s="1244"/>
      <c r="S19" s="115"/>
    </row>
    <row r="20" spans="2:22" ht="16.899999999999999" thickTop="1" thickBot="1">
      <c r="B20" s="141"/>
      <c r="C20" s="1974" t="s">
        <v>895</v>
      </c>
      <c r="D20" s="1975"/>
      <c r="E20" s="1975"/>
      <c r="F20" s="1975"/>
      <c r="G20" s="1975"/>
      <c r="H20" s="698"/>
      <c r="I20" s="698"/>
      <c r="J20" s="698"/>
      <c r="K20" s="699"/>
      <c r="L20" s="672">
        <f>ROUND((SUM(L9:L17)),0)</f>
        <v>0</v>
      </c>
      <c r="M20" s="142"/>
      <c r="N20" s="1976">
        <f>ROUND((SUM(N9:N17)),0)</f>
        <v>0</v>
      </c>
      <c r="O20" s="1977">
        <f>ROUND((SUM(O9:O17)),0)</f>
        <v>0</v>
      </c>
      <c r="P20" s="1977">
        <f>ROUND((SUM(P9:P17)),0)</f>
        <v>0</v>
      </c>
      <c r="Q20" s="1977">
        <f>ROUND((SUM(Q9:Q17)),0)</f>
        <v>0</v>
      </c>
      <c r="R20" s="1978">
        <f>ROUND((SUM(R9:R17)),0)</f>
        <v>0</v>
      </c>
      <c r="S20" s="115"/>
      <c r="V20" s="1324"/>
    </row>
    <row r="21" spans="2:22" ht="15" customHeight="1">
      <c r="B21" s="141"/>
      <c r="C21" s="145"/>
      <c r="D21" s="145"/>
      <c r="E21" s="145"/>
      <c r="F21" s="145"/>
      <c r="G21" s="145"/>
      <c r="H21" s="1683" t="str">
        <f>IF(L20&gt;(SUM(N20:R20)),Messages!B83,(IF(AND(L20&lt;&gt;0,L20&lt;=(SUM(N20:R20))),Messages!B84,"")))</f>
        <v/>
      </c>
      <c r="I21" s="1683"/>
      <c r="J21" s="1683"/>
      <c r="K21" s="1683"/>
      <c r="L21" s="1683"/>
      <c r="M21" s="143"/>
      <c r="N21" s="1680" t="str">
        <f>IF((ABS((SUM(O20:R20))-'8B'!F34))&gt;=10,Messages!B86,"")</f>
        <v/>
      </c>
      <c r="O21" s="1680"/>
      <c r="P21" s="1680"/>
      <c r="Q21" s="1680"/>
      <c r="R21" s="1680"/>
      <c r="S21" s="115"/>
      <c r="V21" s="1324"/>
    </row>
    <row r="22" spans="2:22" ht="15" customHeight="1">
      <c r="B22" s="141"/>
      <c r="C22" s="145"/>
      <c r="D22" s="145"/>
      <c r="E22" s="145"/>
      <c r="F22" s="145"/>
      <c r="G22" s="145"/>
      <c r="H22" s="148"/>
      <c r="I22" s="148"/>
      <c r="J22" s="148"/>
      <c r="K22" s="143"/>
      <c r="L22" s="143"/>
      <c r="M22" s="143"/>
      <c r="N22" s="1677"/>
      <c r="O22" s="1677"/>
      <c r="P22" s="1677"/>
      <c r="Q22" s="1677"/>
      <c r="R22" s="1677"/>
      <c r="S22" s="115"/>
    </row>
    <row r="23" spans="2:22" ht="7.5" customHeight="1" thickBot="1">
      <c r="B23" s="141"/>
      <c r="C23" s="145"/>
      <c r="D23" s="145"/>
      <c r="E23" s="145"/>
      <c r="F23" s="145"/>
      <c r="G23" s="145"/>
      <c r="H23" s="148"/>
      <c r="I23" s="148"/>
      <c r="J23" s="148"/>
      <c r="K23" s="143"/>
      <c r="L23" s="143"/>
      <c r="M23" s="143"/>
      <c r="N23" s="1979"/>
      <c r="O23" s="1979"/>
      <c r="P23" s="1979"/>
      <c r="Q23" s="1979"/>
      <c r="R23" s="1979"/>
      <c r="S23" s="115"/>
    </row>
    <row r="24" spans="2:22" ht="16.149999999999999" thickBot="1">
      <c r="B24" s="130"/>
      <c r="C24" s="1667" t="s">
        <v>896</v>
      </c>
      <c r="D24" s="1668"/>
      <c r="E24" s="1668"/>
      <c r="F24" s="1668"/>
      <c r="G24" s="1668"/>
      <c r="H24" s="1668"/>
      <c r="I24" s="1668"/>
      <c r="J24" s="1668"/>
      <c r="K24" s="1668"/>
      <c r="L24" s="1687"/>
      <c r="M24"/>
      <c r="N24" s="1669" t="s">
        <v>897</v>
      </c>
      <c r="O24" s="1670"/>
      <c r="P24" s="1670"/>
      <c r="Q24" s="1670"/>
      <c r="R24" s="1971"/>
      <c r="S24" s="115"/>
    </row>
    <row r="25" spans="2:22" ht="83.45" thickBot="1">
      <c r="B25" s="141"/>
      <c r="C25" s="1688" t="s">
        <v>898</v>
      </c>
      <c r="D25" s="1689"/>
      <c r="E25" s="1980" t="s">
        <v>884</v>
      </c>
      <c r="F25" s="1981" t="s">
        <v>885</v>
      </c>
      <c r="G25" s="1982" t="s">
        <v>886</v>
      </c>
      <c r="H25" s="1981" t="s">
        <v>887</v>
      </c>
      <c r="I25" s="858" t="s">
        <v>888</v>
      </c>
      <c r="J25" s="355" t="s">
        <v>889</v>
      </c>
      <c r="K25" s="1982" t="s">
        <v>890</v>
      </c>
      <c r="L25" s="1983" t="s">
        <v>891</v>
      </c>
      <c r="M25" s="136"/>
      <c r="N25" s="1020" t="str">
        <f>IF('8B'!C40="","Enter Source Name on Form 8B",'8B'!C40)</f>
        <v>Enter Source Name on Form 8B</v>
      </c>
      <c r="O25" s="1021" t="str">
        <f>IF('8B'!C41="","Enter Source Name on Form 8B",'8B'!C41)</f>
        <v>Enter Source Name on Form 8B</v>
      </c>
      <c r="P25" s="1021" t="str">
        <f>IF('8B'!C42="","Enter Source Name on Form 8B",'8B'!C42)</f>
        <v>Enter Source Name on Form 8B</v>
      </c>
      <c r="Q25" s="1022" t="str">
        <f>IF('8B'!C43="","Enter Source Name on Form 8B",'8B'!C43)</f>
        <v>Enter Source Name on Form 8B</v>
      </c>
      <c r="R25" s="1016" t="s">
        <v>892</v>
      </c>
      <c r="S25" s="115"/>
    </row>
    <row r="26" spans="2:22" ht="15" customHeight="1">
      <c r="B26" s="141"/>
      <c r="C26" s="1690"/>
      <c r="D26" s="1691"/>
      <c r="E26" s="457"/>
      <c r="F26" s="668"/>
      <c r="G26" s="458"/>
      <c r="H26" s="754">
        <f t="shared" ref="H26:H34" si="3">F26*G26</f>
        <v>0</v>
      </c>
      <c r="I26" s="458" t="s">
        <v>377</v>
      </c>
      <c r="J26" s="458">
        <v>0</v>
      </c>
      <c r="K26" s="916">
        <v>0</v>
      </c>
      <c r="L26" s="755">
        <f>H26+K26</f>
        <v>0</v>
      </c>
      <c r="M26" s="138"/>
      <c r="N26" s="673">
        <v>0</v>
      </c>
      <c r="O26" s="674">
        <v>0</v>
      </c>
      <c r="P26" s="674">
        <v>0</v>
      </c>
      <c r="Q26" s="1973">
        <v>0</v>
      </c>
      <c r="R26" s="1012">
        <v>0</v>
      </c>
      <c r="S26" s="115"/>
    </row>
    <row r="27" spans="2:22" ht="15" customHeight="1">
      <c r="B27" s="141"/>
      <c r="C27" s="1984"/>
      <c r="D27" s="1985"/>
      <c r="E27" s="459"/>
      <c r="F27" s="669"/>
      <c r="G27" s="460"/>
      <c r="H27" s="756">
        <f t="shared" si="3"/>
        <v>0</v>
      </c>
      <c r="I27" s="460"/>
      <c r="J27" s="917">
        <v>0</v>
      </c>
      <c r="K27" s="918">
        <f>H27*J27</f>
        <v>0</v>
      </c>
      <c r="L27" s="757">
        <f>H27+K27</f>
        <v>0</v>
      </c>
      <c r="M27" s="138"/>
      <c r="N27" s="676">
        <v>0</v>
      </c>
      <c r="O27" s="670">
        <v>0</v>
      </c>
      <c r="P27" s="670">
        <v>0</v>
      </c>
      <c r="Q27" s="832">
        <v>0</v>
      </c>
      <c r="R27" s="1013">
        <v>0</v>
      </c>
      <c r="S27" s="115"/>
    </row>
    <row r="28" spans="2:22" ht="15" customHeight="1">
      <c r="B28" s="141"/>
      <c r="C28" s="1984"/>
      <c r="D28" s="1985"/>
      <c r="E28" s="459"/>
      <c r="F28" s="669"/>
      <c r="G28" s="460"/>
      <c r="H28" s="756">
        <f t="shared" si="3"/>
        <v>0</v>
      </c>
      <c r="I28" s="460"/>
      <c r="J28" s="460">
        <v>0</v>
      </c>
      <c r="K28" s="1240">
        <f t="shared" ref="K28:K34" si="4">H28*J28</f>
        <v>0</v>
      </c>
      <c r="L28" s="757">
        <f t="shared" ref="L28:L34" si="5">H28+K28</f>
        <v>0</v>
      </c>
      <c r="M28" s="138"/>
      <c r="N28" s="676">
        <v>0</v>
      </c>
      <c r="O28" s="670">
        <v>0</v>
      </c>
      <c r="P28" s="670">
        <v>0</v>
      </c>
      <c r="Q28" s="832">
        <v>0</v>
      </c>
      <c r="R28" s="1013">
        <v>0</v>
      </c>
      <c r="S28" s="115"/>
    </row>
    <row r="29" spans="2:22" ht="15" customHeight="1">
      <c r="B29" s="141"/>
      <c r="C29" s="1984"/>
      <c r="D29" s="1985"/>
      <c r="E29" s="459"/>
      <c r="F29" s="669"/>
      <c r="G29" s="460"/>
      <c r="H29" s="756">
        <f t="shared" si="3"/>
        <v>0</v>
      </c>
      <c r="I29" s="460"/>
      <c r="J29" s="460">
        <v>0</v>
      </c>
      <c r="K29" s="918">
        <f t="shared" si="4"/>
        <v>0</v>
      </c>
      <c r="L29" s="757">
        <f t="shared" si="5"/>
        <v>0</v>
      </c>
      <c r="M29" s="138"/>
      <c r="N29" s="676">
        <v>0</v>
      </c>
      <c r="O29" s="670">
        <v>0</v>
      </c>
      <c r="P29" s="670">
        <v>0</v>
      </c>
      <c r="Q29" s="832">
        <v>0</v>
      </c>
      <c r="R29" s="1013">
        <v>0</v>
      </c>
      <c r="S29" s="115"/>
    </row>
    <row r="30" spans="2:22" ht="15" customHeight="1">
      <c r="B30" s="141"/>
      <c r="C30" s="1984"/>
      <c r="D30" s="1985"/>
      <c r="E30" s="459"/>
      <c r="F30" s="669"/>
      <c r="G30" s="460"/>
      <c r="H30" s="756">
        <f t="shared" si="3"/>
        <v>0</v>
      </c>
      <c r="I30" s="460"/>
      <c r="J30" s="460">
        <v>0</v>
      </c>
      <c r="K30" s="918">
        <f t="shared" si="4"/>
        <v>0</v>
      </c>
      <c r="L30" s="757">
        <f t="shared" si="5"/>
        <v>0</v>
      </c>
      <c r="M30" s="138"/>
      <c r="N30" s="676">
        <v>0</v>
      </c>
      <c r="O30" s="670">
        <v>0</v>
      </c>
      <c r="P30" s="670">
        <v>0</v>
      </c>
      <c r="Q30" s="832">
        <v>0</v>
      </c>
      <c r="R30" s="1013">
        <v>0</v>
      </c>
      <c r="S30" s="115"/>
    </row>
    <row r="31" spans="2:22" ht="15" customHeight="1">
      <c r="B31" s="141"/>
      <c r="C31" s="1984"/>
      <c r="D31" s="1985"/>
      <c r="E31" s="459"/>
      <c r="F31" s="670"/>
      <c r="G31" s="460"/>
      <c r="H31" s="756">
        <f t="shared" si="3"/>
        <v>0</v>
      </c>
      <c r="I31" s="460"/>
      <c r="J31" s="460">
        <v>0</v>
      </c>
      <c r="K31" s="918">
        <f t="shared" si="4"/>
        <v>0</v>
      </c>
      <c r="L31" s="757">
        <f t="shared" si="5"/>
        <v>0</v>
      </c>
      <c r="M31" s="138"/>
      <c r="N31" s="676">
        <v>0</v>
      </c>
      <c r="O31" s="670">
        <v>0</v>
      </c>
      <c r="P31" s="670">
        <v>0</v>
      </c>
      <c r="Q31" s="832">
        <v>0</v>
      </c>
      <c r="R31" s="1013">
        <v>0</v>
      </c>
      <c r="S31" s="115"/>
    </row>
    <row r="32" spans="2:22" ht="15" customHeight="1">
      <c r="B32" s="141"/>
      <c r="C32" s="1984"/>
      <c r="D32" s="1985"/>
      <c r="E32" s="459"/>
      <c r="F32" s="670"/>
      <c r="G32" s="460"/>
      <c r="H32" s="756">
        <f t="shared" si="3"/>
        <v>0</v>
      </c>
      <c r="I32" s="460"/>
      <c r="J32" s="460">
        <v>0</v>
      </c>
      <c r="K32" s="918">
        <f t="shared" si="4"/>
        <v>0</v>
      </c>
      <c r="L32" s="757">
        <f t="shared" si="5"/>
        <v>0</v>
      </c>
      <c r="M32" s="138"/>
      <c r="N32" s="676">
        <v>0</v>
      </c>
      <c r="O32" s="670">
        <v>0</v>
      </c>
      <c r="P32" s="670">
        <v>0</v>
      </c>
      <c r="Q32" s="832">
        <v>0</v>
      </c>
      <c r="R32" s="1013">
        <v>0</v>
      </c>
      <c r="S32" s="115"/>
    </row>
    <row r="33" spans="2:26" ht="15" customHeight="1">
      <c r="B33" s="141"/>
      <c r="C33" s="1984"/>
      <c r="D33" s="1985"/>
      <c r="E33" s="459"/>
      <c r="F33" s="670"/>
      <c r="G33" s="460"/>
      <c r="H33" s="756">
        <f t="shared" si="3"/>
        <v>0</v>
      </c>
      <c r="I33" s="460"/>
      <c r="J33" s="460">
        <v>0</v>
      </c>
      <c r="K33" s="918">
        <f t="shared" si="4"/>
        <v>0</v>
      </c>
      <c r="L33" s="757">
        <f t="shared" si="5"/>
        <v>0</v>
      </c>
      <c r="M33" s="138"/>
      <c r="N33" s="676">
        <v>0</v>
      </c>
      <c r="O33" s="670">
        <v>0</v>
      </c>
      <c r="P33" s="670">
        <v>0</v>
      </c>
      <c r="Q33" s="832">
        <v>0</v>
      </c>
      <c r="R33" s="1013">
        <v>0</v>
      </c>
      <c r="S33" s="115"/>
    </row>
    <row r="34" spans="2:26" ht="15" customHeight="1" thickBot="1">
      <c r="B34" s="141"/>
      <c r="C34" s="1986"/>
      <c r="D34" s="1987"/>
      <c r="E34" s="831"/>
      <c r="F34" s="683"/>
      <c r="G34" s="700"/>
      <c r="H34" s="759">
        <f t="shared" si="3"/>
        <v>0</v>
      </c>
      <c r="I34" s="700"/>
      <c r="J34" s="700">
        <v>0</v>
      </c>
      <c r="K34" s="919">
        <f t="shared" si="4"/>
        <v>0</v>
      </c>
      <c r="L34" s="760">
        <f t="shared" si="5"/>
        <v>0</v>
      </c>
      <c r="M34" s="138"/>
      <c r="N34" s="678">
        <v>0</v>
      </c>
      <c r="O34" s="671">
        <v>0</v>
      </c>
      <c r="P34" s="671">
        <v>0</v>
      </c>
      <c r="Q34" s="833">
        <v>0</v>
      </c>
      <c r="R34" s="1017">
        <v>0</v>
      </c>
      <c r="S34" s="115"/>
    </row>
    <row r="35" spans="2:26" ht="15" customHeight="1" thickTop="1" thickBot="1">
      <c r="B35" s="141"/>
      <c r="C35" s="1988" t="s">
        <v>899</v>
      </c>
      <c r="D35" s="1989"/>
      <c r="E35" s="1989"/>
      <c r="F35" s="1989"/>
      <c r="G35" s="1990"/>
      <c r="H35" s="1990"/>
      <c r="I35" s="698"/>
      <c r="J35" s="698"/>
      <c r="K35" s="699"/>
      <c r="L35" s="672">
        <f>ROUND((SUM(L26:L34)),0)</f>
        <v>0</v>
      </c>
      <c r="M35" s="142"/>
      <c r="N35" s="836">
        <f>ROUND((SUM(N26:N34)),0)</f>
        <v>0</v>
      </c>
      <c r="O35" s="837">
        <f>ROUND((SUM(O26:O34)),0)</f>
        <v>0</v>
      </c>
      <c r="P35" s="837">
        <f>ROUND((SUM(P26:P34)),0)</f>
        <v>0</v>
      </c>
      <c r="Q35" s="1015">
        <f>ROUND((SUM(Q26:Q34)),0)</f>
        <v>0</v>
      </c>
      <c r="R35" s="838">
        <f>ROUND((SUM(R26:R34)),0)</f>
        <v>0</v>
      </c>
      <c r="S35" s="115"/>
    </row>
    <row r="36" spans="2:26" ht="15" customHeight="1">
      <c r="B36" s="141"/>
      <c r="C36" s="145"/>
      <c r="D36" s="145"/>
      <c r="E36" s="145"/>
      <c r="F36" s="1677" t="str">
        <f>IF(L35&gt;(SUM(N35:R35)),Messages!B88,(IF(AND(L35&lt;&gt;0,L35&lt;=(SUM(N35:R35))),Messages!B89,"")))</f>
        <v/>
      </c>
      <c r="G36" s="1677"/>
      <c r="H36" s="1677"/>
      <c r="I36" s="1677"/>
      <c r="J36" s="1677"/>
      <c r="K36" s="1677"/>
      <c r="L36" s="1677"/>
      <c r="M36" s="143"/>
      <c r="N36" s="1296"/>
      <c r="O36" s="1296"/>
      <c r="P36" s="1296"/>
      <c r="Q36" s="1296"/>
      <c r="R36" s="1296"/>
      <c r="S36" s="115"/>
      <c r="U36" s="1271"/>
      <c r="V36" s="1271"/>
      <c r="W36" s="1271"/>
      <c r="X36" s="1271"/>
      <c r="Y36" s="1271"/>
      <c r="Z36" s="1271"/>
    </row>
    <row r="37" spans="2:26" ht="15" customHeight="1" thickBot="1">
      <c r="B37" s="141"/>
      <c r="C37" s="145"/>
      <c r="D37" s="145"/>
      <c r="E37" s="145"/>
      <c r="F37" s="145"/>
      <c r="G37" s="145"/>
      <c r="H37" s="1991"/>
      <c r="I37" s="1991"/>
      <c r="J37" s="1991"/>
      <c r="K37" s="1991"/>
      <c r="L37" s="1991"/>
      <c r="M37" s="143"/>
      <c r="N37" s="1992"/>
      <c r="O37" s="1992"/>
      <c r="P37" s="1992"/>
      <c r="Q37" s="1992"/>
      <c r="R37" s="1992"/>
      <c r="S37" s="115"/>
      <c r="U37" s="1271"/>
      <c r="V37" s="1271"/>
      <c r="W37" s="1271"/>
      <c r="X37" s="1271"/>
      <c r="Y37" s="1271"/>
      <c r="Z37" s="1271"/>
    </row>
    <row r="38" spans="2:26" ht="37.15" thickBot="1">
      <c r="B38" s="141"/>
      <c r="C38" s="1684" t="s">
        <v>900</v>
      </c>
      <c r="D38" s="1685"/>
      <c r="E38" s="1685"/>
      <c r="F38" s="1685"/>
      <c r="G38" s="1685"/>
      <c r="H38" s="1685"/>
      <c r="I38" s="1685"/>
      <c r="J38" s="1685"/>
      <c r="K38" s="1685"/>
      <c r="L38" s="1686"/>
      <c r="M38" s="143"/>
      <c r="N38" s="1023" t="str">
        <f>N25</f>
        <v>Enter Source Name on Form 8B</v>
      </c>
      <c r="O38" s="1024" t="str">
        <f>O25</f>
        <v>Enter Source Name on Form 8B</v>
      </c>
      <c r="P38" s="1024" t="str">
        <f>P25</f>
        <v>Enter Source Name on Form 8B</v>
      </c>
      <c r="Q38" s="1025" t="str">
        <f>Q25</f>
        <v>Enter Source Name on Form 8B</v>
      </c>
      <c r="R38" s="1011" t="s">
        <v>892</v>
      </c>
      <c r="S38" s="115"/>
      <c r="U38" s="1271"/>
      <c r="W38" s="1271"/>
      <c r="X38" s="1271"/>
      <c r="Y38" s="1271"/>
      <c r="Z38" s="1271"/>
    </row>
    <row r="39" spans="2:26" ht="15" customHeight="1">
      <c r="B39" s="141"/>
      <c r="C39"/>
      <c r="D39"/>
      <c r="E39"/>
      <c r="F39" s="1682" t="s">
        <v>901</v>
      </c>
      <c r="G39" s="1682"/>
      <c r="H39" s="1682"/>
      <c r="I39" s="715"/>
      <c r="J39" s="715"/>
      <c r="K39" s="716"/>
      <c r="L39" s="680"/>
      <c r="M39" s="146"/>
      <c r="N39" s="673">
        <v>0</v>
      </c>
      <c r="O39" s="674">
        <v>0</v>
      </c>
      <c r="P39" s="674">
        <v>0</v>
      </c>
      <c r="Q39" s="1973">
        <v>0</v>
      </c>
      <c r="R39" s="1012">
        <v>0</v>
      </c>
      <c r="S39" s="115"/>
      <c r="U39" s="1271"/>
      <c r="V39" s="1271"/>
      <c r="W39" s="1271"/>
      <c r="X39" s="1271"/>
      <c r="Y39" s="1271"/>
      <c r="Z39" s="1271"/>
    </row>
    <row r="40" spans="2:26">
      <c r="B40" s="141"/>
      <c r="C40"/>
      <c r="D40"/>
      <c r="E40"/>
      <c r="F40" s="717" t="s">
        <v>902</v>
      </c>
      <c r="G40" s="718"/>
      <c r="H40" s="718"/>
      <c r="I40" s="718"/>
      <c r="J40" s="718"/>
      <c r="K40" s="719"/>
      <c r="L40" s="681"/>
      <c r="M40" s="146"/>
      <c r="N40" s="676">
        <v>0</v>
      </c>
      <c r="O40" s="670">
        <v>0</v>
      </c>
      <c r="P40" s="670">
        <v>0</v>
      </c>
      <c r="Q40" s="832">
        <v>0</v>
      </c>
      <c r="R40" s="1013">
        <v>0</v>
      </c>
      <c r="S40" s="115"/>
    </row>
    <row r="41" spans="2:26" ht="15.75" customHeight="1">
      <c r="B41" s="141"/>
      <c r="C41"/>
      <c r="D41"/>
      <c r="E41"/>
      <c r="F41" s="1993" t="s">
        <v>903</v>
      </c>
      <c r="G41" s="1993"/>
      <c r="H41" s="718"/>
      <c r="I41" s="718"/>
      <c r="J41" s="718"/>
      <c r="K41" s="719"/>
      <c r="L41" s="681"/>
      <c r="M41" s="146"/>
      <c r="N41" s="676">
        <v>0</v>
      </c>
      <c r="O41" s="670">
        <v>0</v>
      </c>
      <c r="P41" s="670">
        <v>0</v>
      </c>
      <c r="Q41" s="832">
        <v>0</v>
      </c>
      <c r="R41" s="1013">
        <v>0</v>
      </c>
      <c r="S41" s="115"/>
    </row>
    <row r="42" spans="2:26">
      <c r="B42" s="141"/>
      <c r="C42"/>
      <c r="D42"/>
      <c r="E42"/>
      <c r="F42" s="717" t="s">
        <v>904</v>
      </c>
      <c r="G42" s="718"/>
      <c r="H42" s="718"/>
      <c r="I42" s="718"/>
      <c r="J42" s="718"/>
      <c r="K42" s="719"/>
      <c r="L42" s="681"/>
      <c r="M42" s="146"/>
      <c r="N42" s="676">
        <v>0</v>
      </c>
      <c r="O42" s="670">
        <v>0</v>
      </c>
      <c r="P42" s="670">
        <v>0</v>
      </c>
      <c r="Q42" s="832">
        <v>0</v>
      </c>
      <c r="R42" s="1013">
        <v>0</v>
      </c>
      <c r="S42" s="115"/>
    </row>
    <row r="43" spans="2:26">
      <c r="B43" s="141"/>
      <c r="C43"/>
      <c r="D43"/>
      <c r="E43"/>
      <c r="F43" s="717" t="s">
        <v>905</v>
      </c>
      <c r="G43" s="718"/>
      <c r="H43" s="718"/>
      <c r="I43" s="718"/>
      <c r="J43" s="718"/>
      <c r="K43" s="719"/>
      <c r="L43" s="681"/>
      <c r="M43" s="146"/>
      <c r="N43" s="676">
        <v>0</v>
      </c>
      <c r="O43" s="670">
        <v>0</v>
      </c>
      <c r="P43" s="670">
        <v>0</v>
      </c>
      <c r="Q43" s="832">
        <v>0</v>
      </c>
      <c r="R43" s="1013">
        <v>0</v>
      </c>
      <c r="S43" s="115"/>
    </row>
    <row r="44" spans="2:26">
      <c r="B44" s="141"/>
      <c r="C44"/>
      <c r="D44"/>
      <c r="E44"/>
      <c r="F44" s="1063" t="s">
        <v>906</v>
      </c>
      <c r="G44"/>
      <c r="H44"/>
      <c r="I44"/>
      <c r="J44"/>
      <c r="K44"/>
      <c r="L44" s="681"/>
      <c r="M44" s="146"/>
      <c r="N44" s="676">
        <v>0</v>
      </c>
      <c r="O44" s="670">
        <v>0</v>
      </c>
      <c r="P44" s="670">
        <v>0</v>
      </c>
      <c r="Q44" s="832">
        <v>0</v>
      </c>
      <c r="R44" s="1013">
        <v>0</v>
      </c>
      <c r="S44" s="115"/>
    </row>
    <row r="45" spans="2:26">
      <c r="B45" s="141"/>
      <c r="C45"/>
      <c r="D45"/>
      <c r="E45"/>
      <c r="F45" s="1063" t="s">
        <v>621</v>
      </c>
      <c r="G45" s="1994"/>
      <c r="H45" s="1995"/>
      <c r="I45" s="1995"/>
      <c r="J45" s="1995"/>
      <c r="K45" s="1996"/>
      <c r="L45" s="681"/>
      <c r="M45" s="146"/>
      <c r="N45" s="676">
        <v>0</v>
      </c>
      <c r="O45" s="670">
        <v>0</v>
      </c>
      <c r="P45" s="670">
        <v>0</v>
      </c>
      <c r="Q45" s="832">
        <v>0</v>
      </c>
      <c r="R45" s="1013">
        <v>0</v>
      </c>
      <c r="S45" s="115"/>
    </row>
    <row r="46" spans="2:26">
      <c r="B46" s="141"/>
      <c r="C46"/>
      <c r="D46"/>
      <c r="E46"/>
      <c r="F46" s="1063" t="s">
        <v>621</v>
      </c>
      <c r="G46" s="1997"/>
      <c r="H46" s="1998"/>
      <c r="I46" s="1998"/>
      <c r="J46" s="1998"/>
      <c r="K46" s="1999"/>
      <c r="L46" s="681"/>
      <c r="M46" s="146"/>
      <c r="N46" s="676">
        <v>0</v>
      </c>
      <c r="O46" s="670">
        <v>0</v>
      </c>
      <c r="P46" s="670">
        <v>0</v>
      </c>
      <c r="Q46" s="832">
        <v>0</v>
      </c>
      <c r="R46" s="1013">
        <v>0</v>
      </c>
      <c r="S46" s="115"/>
      <c r="U46"/>
      <c r="V46"/>
      <c r="W46"/>
    </row>
    <row r="47" spans="2:26">
      <c r="B47" s="141"/>
      <c r="C47"/>
      <c r="D47"/>
      <c r="E47"/>
      <c r="F47" s="1063" t="s">
        <v>621</v>
      </c>
      <c r="G47" s="2000"/>
      <c r="H47" s="2001"/>
      <c r="I47" s="2001"/>
      <c r="J47" s="2001"/>
      <c r="K47" s="2002"/>
      <c r="L47" s="681"/>
      <c r="M47" s="146"/>
      <c r="N47" s="676">
        <v>0</v>
      </c>
      <c r="O47" s="670">
        <v>0</v>
      </c>
      <c r="P47" s="670">
        <v>0</v>
      </c>
      <c r="Q47" s="832">
        <v>0</v>
      </c>
      <c r="R47" s="1013">
        <v>0</v>
      </c>
      <c r="S47" s="115"/>
      <c r="U47"/>
      <c r="V47"/>
      <c r="W47"/>
    </row>
    <row r="48" spans="2:26" ht="15" thickBot="1">
      <c r="B48" s="141"/>
      <c r="C48"/>
      <c r="D48"/>
      <c r="E48"/>
      <c r="F48" s="1681" t="s">
        <v>907</v>
      </c>
      <c r="G48" s="1681"/>
      <c r="H48" s="1681"/>
      <c r="I48"/>
      <c r="J48"/>
      <c r="K48"/>
      <c r="L48" s="682"/>
      <c r="M48" s="146"/>
      <c r="N48" s="1018">
        <v>0</v>
      </c>
      <c r="O48" s="683">
        <v>0</v>
      </c>
      <c r="P48" s="683">
        <v>0</v>
      </c>
      <c r="Q48" s="834">
        <v>0</v>
      </c>
      <c r="R48" s="1014">
        <v>0</v>
      </c>
      <c r="S48" s="115"/>
      <c r="U48"/>
      <c r="V48"/>
      <c r="W48"/>
    </row>
    <row r="49" spans="2:23" ht="16.899999999999999" thickTop="1" thickBot="1">
      <c r="B49" s="141"/>
      <c r="C49" s="144"/>
      <c r="D49" s="144"/>
      <c r="E49" s="145"/>
      <c r="F49" s="2003" t="s">
        <v>908</v>
      </c>
      <c r="G49" s="2004"/>
      <c r="H49" s="2004"/>
      <c r="I49" s="2004"/>
      <c r="J49" s="2004"/>
      <c r="K49" s="2005"/>
      <c r="L49" s="1281">
        <f>ROUND((SUM(L39:L48)),0)</f>
        <v>0</v>
      </c>
      <c r="M49" s="148"/>
      <c r="N49" s="684">
        <f>ROUND((SUM(N39:N48)),0)</f>
        <v>0</v>
      </c>
      <c r="O49" s="1019">
        <f>ROUND((SUM(O39:O48)),0)</f>
        <v>0</v>
      </c>
      <c r="P49" s="1019">
        <f>ROUND((SUM(P39:P48)),0)</f>
        <v>0</v>
      </c>
      <c r="Q49" s="1010">
        <f>ROUND((SUM(Q39:Q48)),0)</f>
        <v>0</v>
      </c>
      <c r="R49" s="1282">
        <f>ROUND((SUM(R39:R48)),0)</f>
        <v>0</v>
      </c>
      <c r="S49" s="115"/>
      <c r="U49"/>
      <c r="V49"/>
      <c r="W49"/>
    </row>
    <row r="50" spans="2:23" ht="15.75" customHeight="1">
      <c r="B50" s="141"/>
      <c r="C50" s="144"/>
      <c r="D50" s="144"/>
      <c r="E50" s="145"/>
      <c r="F50" s="1677" t="str">
        <f>IF(L49&gt;(SUM(N49:R49)),Messages!B91,(IF(AND(L49&lt;&gt;0,L49&lt;=(SUM(N49:R49))),Messages!B92,"")))</f>
        <v/>
      </c>
      <c r="G50" s="1677"/>
      <c r="H50" s="1677"/>
      <c r="I50" s="1677"/>
      <c r="J50" s="1677"/>
      <c r="K50" s="1677"/>
      <c r="L50" s="1677"/>
      <c r="M50" s="611"/>
      <c r="N50" s="1678" t="str">
        <f>IF((ABS(((SUM(N35:Q35))+(SUM(N49:Q49)))-'8B'!F44))&gt;=10,Messages!B86,"")</f>
        <v/>
      </c>
      <c r="O50" s="1678"/>
      <c r="P50" s="1678"/>
      <c r="Q50" s="1678"/>
      <c r="R50" s="1678"/>
      <c r="S50" s="115"/>
      <c r="U50"/>
      <c r="V50"/>
      <c r="W50"/>
    </row>
    <row r="51" spans="2:23" ht="15.6">
      <c r="B51" s="130"/>
      <c r="C51" s="145" t="s">
        <v>591</v>
      </c>
      <c r="D51" s="145"/>
      <c r="E51" s="145"/>
      <c r="F51" s="145"/>
      <c r="G51" s="145"/>
      <c r="H51" s="145"/>
      <c r="I51" s="145"/>
      <c r="J51" s="145"/>
      <c r="K51" s="145"/>
      <c r="L51" s="610"/>
      <c r="M51" s="145"/>
      <c r="N51" s="1679"/>
      <c r="O51" s="1679"/>
      <c r="P51" s="1679"/>
      <c r="Q51" s="1679"/>
      <c r="R51" s="1679"/>
      <c r="S51" s="115"/>
      <c r="U51"/>
      <c r="V51"/>
      <c r="W51"/>
    </row>
    <row r="52" spans="2:23" ht="3.75" customHeight="1" thickBot="1">
      <c r="B52" s="130"/>
      <c r="C52" s="145"/>
      <c r="D52" s="145"/>
      <c r="E52" s="145"/>
      <c r="F52" s="145"/>
      <c r="G52" s="145"/>
      <c r="H52" s="145"/>
      <c r="I52" s="145"/>
      <c r="J52" s="145"/>
      <c r="K52" s="145"/>
      <c r="L52" s="610"/>
      <c r="M52" s="145"/>
      <c r="N52" s="1064"/>
      <c r="O52" s="1064"/>
      <c r="P52" s="1064"/>
      <c r="Q52" s="1064"/>
      <c r="R52" s="1064"/>
      <c r="S52" s="115"/>
    </row>
    <row r="53" spans="2:23">
      <c r="B53" s="130"/>
      <c r="C53" s="2006"/>
      <c r="D53" s="1673"/>
      <c r="E53" s="1673"/>
      <c r="F53" s="1673"/>
      <c r="G53" s="1673"/>
      <c r="H53" s="1673"/>
      <c r="I53" s="1673"/>
      <c r="J53" s="1673"/>
      <c r="K53" s="1673"/>
      <c r="L53" s="1673"/>
      <c r="M53" s="1673"/>
      <c r="N53" s="1673"/>
      <c r="O53" s="1673"/>
      <c r="P53" s="2007"/>
      <c r="Q53" s="913"/>
      <c r="R53" s="91"/>
      <c r="S53" s="115"/>
    </row>
    <row r="54" spans="2:23">
      <c r="B54" s="130"/>
      <c r="C54" s="2008"/>
      <c r="D54" s="1674"/>
      <c r="E54" s="1674"/>
      <c r="F54" s="1674"/>
      <c r="G54" s="1674"/>
      <c r="H54" s="1674"/>
      <c r="I54" s="1674"/>
      <c r="J54" s="1674"/>
      <c r="K54" s="1674"/>
      <c r="L54" s="1674"/>
      <c r="M54" s="1674"/>
      <c r="N54" s="1674"/>
      <c r="O54" s="1674"/>
      <c r="P54" s="1675"/>
      <c r="Q54" s="913"/>
      <c r="R54" s="91"/>
      <c r="S54" s="115"/>
    </row>
    <row r="55" spans="2:23">
      <c r="B55" s="130"/>
      <c r="C55" s="2008"/>
      <c r="D55" s="1674"/>
      <c r="E55" s="1674"/>
      <c r="F55" s="1674"/>
      <c r="G55" s="1674"/>
      <c r="H55" s="1674"/>
      <c r="I55" s="1674"/>
      <c r="J55" s="1674"/>
      <c r="K55" s="1674"/>
      <c r="L55" s="1674"/>
      <c r="M55" s="1674"/>
      <c r="N55" s="1674"/>
      <c r="O55" s="1674"/>
      <c r="P55" s="1675"/>
      <c r="Q55" s="913"/>
      <c r="R55" s="91"/>
      <c r="S55" s="115"/>
    </row>
    <row r="56" spans="2:23">
      <c r="B56" s="130"/>
      <c r="C56" s="2008"/>
      <c r="D56" s="1674"/>
      <c r="E56" s="1674"/>
      <c r="F56" s="1674"/>
      <c r="G56" s="1674"/>
      <c r="H56" s="1674"/>
      <c r="I56" s="1674"/>
      <c r="J56" s="1674"/>
      <c r="K56" s="1674"/>
      <c r="L56" s="1674"/>
      <c r="M56" s="1674"/>
      <c r="N56" s="1674"/>
      <c r="O56" s="1674"/>
      <c r="P56" s="1675"/>
      <c r="Q56" s="913"/>
      <c r="R56" s="91"/>
      <c r="S56" s="115"/>
    </row>
    <row r="57" spans="2:23" ht="15" thickBot="1">
      <c r="B57" s="130"/>
      <c r="C57" s="2009"/>
      <c r="D57" s="2010"/>
      <c r="E57" s="2010"/>
      <c r="F57" s="2010"/>
      <c r="G57" s="2010"/>
      <c r="H57" s="2010"/>
      <c r="I57" s="2010"/>
      <c r="J57" s="2010"/>
      <c r="K57" s="2010"/>
      <c r="L57" s="2010"/>
      <c r="M57" s="2010"/>
      <c r="N57" s="2010"/>
      <c r="O57" s="2010"/>
      <c r="P57" s="1676"/>
      <c r="Q57" s="913"/>
      <c r="R57" s="91"/>
      <c r="S57" s="115"/>
    </row>
    <row r="58" spans="2:23" ht="9" customHeight="1" thickBot="1">
      <c r="B58" s="358"/>
      <c r="C58" s="120"/>
      <c r="D58" s="120"/>
      <c r="E58" s="359"/>
      <c r="F58" s="359"/>
      <c r="G58" s="360"/>
      <c r="H58" s="361"/>
      <c r="I58" s="361"/>
      <c r="J58" s="361"/>
      <c r="K58" s="362"/>
      <c r="L58" s="360"/>
      <c r="M58" s="360"/>
      <c r="N58" s="363"/>
      <c r="O58" s="359"/>
      <c r="P58" s="360"/>
      <c r="Q58" s="360"/>
      <c r="R58" s="120"/>
      <c r="S58" s="121"/>
    </row>
  </sheetData>
  <sheetProtection algorithmName="SHA-512" hashValue="irCR3sGM215f41oZg6lGYGC9M8DmELVKFzifIfb2MrHNI3CYNu0/5UaP4I+gmGnu/Smc9ewdlAZLVbHCVNCMQA==" saltValue="oI24fZ2yu3RrOj29GfDmlg==" spinCount="100000" sheet="1" formatCells="0" formatColumns="0" formatRows="0" insertRows="0"/>
  <mergeCells count="34">
    <mergeCell ref="N21:R22"/>
    <mergeCell ref="F48:H48"/>
    <mergeCell ref="F39:H39"/>
    <mergeCell ref="G47:K47"/>
    <mergeCell ref="F41:G41"/>
    <mergeCell ref="H21:L21"/>
    <mergeCell ref="F36:L36"/>
    <mergeCell ref="C38:L38"/>
    <mergeCell ref="C35:F35"/>
    <mergeCell ref="N24:R24"/>
    <mergeCell ref="C24:L24"/>
    <mergeCell ref="C25:D25"/>
    <mergeCell ref="C26:D26"/>
    <mergeCell ref="C27:D27"/>
    <mergeCell ref="C33:D33"/>
    <mergeCell ref="C34:D34"/>
    <mergeCell ref="C53:P57"/>
    <mergeCell ref="G45:K45"/>
    <mergeCell ref="G46:K46"/>
    <mergeCell ref="F49:K49"/>
    <mergeCell ref="F50:L50"/>
    <mergeCell ref="N50:R51"/>
    <mergeCell ref="C3:R3"/>
    <mergeCell ref="C7:L7"/>
    <mergeCell ref="N7:R7"/>
    <mergeCell ref="C20:G20"/>
    <mergeCell ref="I18:K18"/>
    <mergeCell ref="I19:K19"/>
    <mergeCell ref="C5:L5"/>
    <mergeCell ref="C28:D28"/>
    <mergeCell ref="C29:D29"/>
    <mergeCell ref="C30:D30"/>
    <mergeCell ref="C31:D31"/>
    <mergeCell ref="C32:D32"/>
  </mergeCells>
  <conditionalFormatting sqref="F36 F50">
    <cfRule type="containsText" dxfId="24" priority="12" operator="containsText" text="exceed">
      <formula>NOT(ISERROR(SEARCH("exceed",F36)))</formula>
    </cfRule>
    <cfRule type="containsText" dxfId="23" priority="13" operator="containsText" text="covered">
      <formula>NOT(ISERROR(SEARCH("covered",F36)))</formula>
    </cfRule>
  </conditionalFormatting>
  <conditionalFormatting sqref="G45:K45">
    <cfRule type="expression" dxfId="22" priority="7">
      <formula>AND($L45&lt;&gt;0,$G45="")</formula>
    </cfRule>
  </conditionalFormatting>
  <conditionalFormatting sqref="G46:K46">
    <cfRule type="expression" dxfId="21" priority="6">
      <formula>AND($L$46&lt;&gt;0,$G$46="")</formula>
    </cfRule>
  </conditionalFormatting>
  <conditionalFormatting sqref="G47:K47">
    <cfRule type="expression" dxfId="20" priority="5">
      <formula>AND($L$47&lt;&gt;0,$G$47="")</formula>
    </cfRule>
  </conditionalFormatting>
  <conditionalFormatting sqref="H21">
    <cfRule type="containsText" dxfId="19" priority="16" operator="containsText" text="covered">
      <formula>NOT(ISERROR(SEARCH("covered",H21)))</formula>
    </cfRule>
    <cfRule type="containsText" dxfId="18" priority="17" operator="containsText" text="exceed">
      <formula>NOT(ISERROR(SEARCH("exceed",H21)))</formula>
    </cfRule>
  </conditionalFormatting>
  <conditionalFormatting sqref="J9:J17">
    <cfRule type="expression" dxfId="17" priority="3">
      <formula>$I9="Actual"</formula>
    </cfRule>
    <cfRule type="expression" dxfId="16" priority="4">
      <formula>$I9&lt;&gt;"Percent"</formula>
    </cfRule>
  </conditionalFormatting>
  <conditionalFormatting sqref="J26:J34">
    <cfRule type="expression" dxfId="15" priority="23">
      <formula>$I26="Actual"</formula>
    </cfRule>
    <cfRule type="expression" dxfId="14" priority="24">
      <formula>$I26&lt;&gt;"Percent"</formula>
    </cfRule>
  </conditionalFormatting>
  <conditionalFormatting sqref="K9:K17">
    <cfRule type="expression" dxfId="13" priority="26">
      <formula>$I9="Actual"</formula>
    </cfRule>
    <cfRule type="expression" dxfId="12" priority="30">
      <formula>$I9&lt;&gt;"Actual"</formula>
    </cfRule>
  </conditionalFormatting>
  <conditionalFormatting sqref="K26:K34">
    <cfRule type="expression" dxfId="11" priority="22">
      <formula>$I26="Actual"</formula>
    </cfRule>
    <cfRule type="expression" dxfId="10" priority="25">
      <formula>$I26&lt;&gt;"Actual"</formula>
    </cfRule>
  </conditionalFormatting>
  <conditionalFormatting sqref="N21:R23">
    <cfRule type="containsText" dxfId="9" priority="1" operator="containsText" text="warning">
      <formula>NOT(ISERROR(SEARCH("warning",N21)))</formula>
    </cfRule>
  </conditionalFormatting>
  <conditionalFormatting sqref="N50:R52">
    <cfRule type="containsText" dxfId="8" priority="2" operator="containsText" text="warning">
      <formula>NOT(ISERROR(SEARCH("warning",N50)))</formula>
    </cfRule>
  </conditionalFormatting>
  <dataValidations count="2">
    <dataValidation type="list" allowBlank="1" showInputMessage="1" showErrorMessage="1" sqref="D9:D17" xr:uid="{00000000-0002-0000-1D00-000000000000}">
      <formula1>OnSite_OffSite</formula1>
    </dataValidation>
    <dataValidation type="list" allowBlank="1" showInputMessage="1" showErrorMessage="1" sqref="I9:I17 I26:I34" xr:uid="{00000000-0002-0000-1D00-000001000000}">
      <formula1>Actual_or_Percent</formula1>
    </dataValidation>
  </dataValidations>
  <pageMargins left="0.25" right="0.25" top="0.75" bottom="0.75" header="0.3" footer="0.3"/>
  <pageSetup scale="60" orientation="portrait" r:id="rId1"/>
  <headerFooter>
    <oddFooter>&amp;LForm 8C
Personnel (Services and Operating) and Non-Personnel Expenses&amp;CCFA Forms</oddFooter>
  </headerFooter>
  <legacy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dimension ref="B1:AA140"/>
  <sheetViews>
    <sheetView showGridLines="0" zoomScaleNormal="100" workbookViewId="0">
      <selection activeCell="I75" sqref="I75"/>
    </sheetView>
  </sheetViews>
  <sheetFormatPr defaultColWidth="9.140625" defaultRowHeight="14.45"/>
  <cols>
    <col min="1" max="3" width="1.7109375" style="248" customWidth="1"/>
    <col min="4" max="4" width="14.28515625" style="248" customWidth="1"/>
    <col min="5" max="5" width="11.7109375" style="248" customWidth="1"/>
    <col min="6" max="6" width="1.42578125" style="248" customWidth="1"/>
    <col min="7" max="7" width="10.28515625" style="248" customWidth="1"/>
    <col min="8" max="8" width="9.140625" style="248"/>
    <col min="9" max="9" width="12" style="248" bestFit="1" customWidth="1"/>
    <col min="10" max="23" width="12.5703125" style="248" bestFit="1" customWidth="1"/>
    <col min="24" max="25" width="1.5703125" style="248" customWidth="1"/>
    <col min="26" max="26" width="9.140625" style="248"/>
    <col min="27" max="27" width="12.5703125" style="248" bestFit="1" customWidth="1"/>
    <col min="28" max="16384" width="9.140625" style="248"/>
  </cols>
  <sheetData>
    <row r="1" spans="2:25" ht="15" thickBot="1"/>
    <row r="2" spans="2:25" ht="9" customHeight="1">
      <c r="B2" s="1272"/>
      <c r="C2" s="1027"/>
      <c r="D2" s="1026"/>
      <c r="E2" s="1026"/>
      <c r="F2" s="1026"/>
      <c r="G2" s="1026"/>
      <c r="H2" s="1026"/>
      <c r="I2" s="1026"/>
      <c r="J2" s="1026"/>
      <c r="K2" s="1026"/>
      <c r="L2" s="1026"/>
      <c r="M2" s="1026"/>
      <c r="N2" s="1026"/>
      <c r="O2" s="1026"/>
      <c r="P2" s="1026"/>
      <c r="Q2" s="1026"/>
      <c r="R2" s="1026"/>
      <c r="S2" s="1026"/>
      <c r="T2" s="1026"/>
      <c r="U2" s="1026"/>
      <c r="V2" s="1026"/>
      <c r="W2" s="1026"/>
      <c r="X2" s="1026"/>
      <c r="Y2" s="1029"/>
    </row>
    <row r="3" spans="2:25" ht="18">
      <c r="B3" s="1273"/>
      <c r="C3" s="193"/>
      <c r="D3" s="1769" t="s">
        <v>909</v>
      </c>
      <c r="E3" s="1769"/>
      <c r="F3" s="1769"/>
      <c r="G3" s="1769"/>
      <c r="H3" s="1769"/>
      <c r="I3" s="1769"/>
      <c r="J3" s="1769"/>
      <c r="K3" s="1769"/>
      <c r="L3" s="1769"/>
      <c r="M3" s="1769"/>
      <c r="N3" s="1769"/>
      <c r="O3" s="1769"/>
      <c r="P3" s="1769"/>
      <c r="Q3" s="1769"/>
      <c r="R3" s="1769"/>
      <c r="S3" s="1769"/>
      <c r="T3" s="1769"/>
      <c r="U3" s="1769"/>
      <c r="V3" s="1769"/>
      <c r="W3" s="1769"/>
      <c r="X3" s="163"/>
      <c r="Y3" s="164"/>
    </row>
    <row r="4" spans="2:25" ht="7.5" customHeight="1">
      <c r="B4" s="1273"/>
      <c r="C4" s="193"/>
      <c r="D4" s="163"/>
      <c r="E4" s="163"/>
      <c r="F4" s="163"/>
      <c r="G4" s="163"/>
      <c r="H4" s="163"/>
      <c r="I4" s="163"/>
      <c r="J4" s="163"/>
      <c r="K4" s="163"/>
      <c r="L4" s="163"/>
      <c r="M4" s="163"/>
      <c r="N4" s="163"/>
      <c r="O4" s="163"/>
      <c r="P4" s="163"/>
      <c r="Q4" s="163"/>
      <c r="R4" s="163"/>
      <c r="S4" s="163"/>
      <c r="T4" s="163"/>
      <c r="U4" s="163"/>
      <c r="V4" s="163"/>
      <c r="W4" s="163"/>
      <c r="X4" s="163"/>
      <c r="Y4" s="164"/>
    </row>
    <row r="5" spans="2:25" ht="15" thickBot="1">
      <c r="B5" s="1273"/>
      <c r="C5" s="193"/>
      <c r="D5" s="1778" t="str">
        <f>IF('1'!G5="",Messages!B3,(CONCATENATE("Project Name: ",'1'!G5)))</f>
        <v>Enter Project Name on Form 1</v>
      </c>
      <c r="E5" s="1778"/>
      <c r="F5" s="1778"/>
      <c r="G5" s="1778"/>
      <c r="H5" s="1778"/>
      <c r="I5" s="1778"/>
      <c r="J5" s="1778"/>
      <c r="K5" s="1778"/>
      <c r="L5" s="1778"/>
      <c r="M5" s="1778"/>
      <c r="N5" s="1778"/>
      <c r="O5" s="17"/>
      <c r="P5" s="17"/>
      <c r="Q5" s="17"/>
      <c r="R5" s="17"/>
      <c r="S5" s="17"/>
      <c r="T5" s="17"/>
      <c r="U5" s="17"/>
      <c r="V5" s="17"/>
      <c r="W5" s="17"/>
      <c r="X5" s="163"/>
      <c r="Y5" s="164"/>
    </row>
    <row r="6" spans="2:25" ht="3.75" customHeight="1">
      <c r="B6" s="1273"/>
      <c r="C6" s="193"/>
      <c r="D6" s="17"/>
      <c r="E6" s="17"/>
      <c r="F6" s="17"/>
      <c r="G6" s="17"/>
      <c r="H6" s="17"/>
      <c r="I6" s="91"/>
      <c r="J6" s="91"/>
      <c r="K6" s="91"/>
      <c r="L6" s="91"/>
      <c r="M6" s="17"/>
      <c r="N6" s="17"/>
      <c r="O6" s="17"/>
      <c r="P6" s="17"/>
      <c r="Q6" s="17"/>
      <c r="R6" s="17"/>
      <c r="S6" s="17"/>
      <c r="T6" s="17"/>
      <c r="U6" s="17"/>
      <c r="V6" s="17"/>
      <c r="W6" s="17"/>
      <c r="X6" s="163"/>
      <c r="Y6" s="164"/>
    </row>
    <row r="7" spans="2:25">
      <c r="B7" s="1273"/>
      <c r="C7" s="163"/>
      <c r="D7" s="98" t="s">
        <v>910</v>
      </c>
      <c r="E7" s="420"/>
      <c r="F7" s="163"/>
      <c r="G7" s="163"/>
      <c r="H7" s="163"/>
      <c r="I7" s="165"/>
      <c r="J7" s="165"/>
      <c r="K7" s="165"/>
      <c r="L7" s="165"/>
      <c r="M7" s="165"/>
      <c r="N7" s="166"/>
      <c r="O7" s="165"/>
      <c r="P7" s="165"/>
      <c r="Q7" s="165"/>
      <c r="R7" s="165"/>
      <c r="S7" s="165"/>
      <c r="T7" s="165"/>
      <c r="U7" s="165"/>
      <c r="V7" s="165"/>
      <c r="W7" s="165"/>
      <c r="X7" s="165"/>
      <c r="Y7" s="167"/>
    </row>
    <row r="8" spans="2:25" ht="7.5" customHeight="1">
      <c r="B8" s="1273"/>
      <c r="C8" s="163"/>
      <c r="D8" s="168"/>
      <c r="E8" s="165"/>
      <c r="F8" s="163"/>
      <c r="G8" s="163"/>
      <c r="H8" s="163"/>
      <c r="I8" s="165"/>
      <c r="J8" s="165"/>
      <c r="K8" s="165"/>
      <c r="L8" s="165"/>
      <c r="M8" s="165"/>
      <c r="N8" s="166"/>
      <c r="O8" s="165"/>
      <c r="P8" s="165"/>
      <c r="Q8" s="165"/>
      <c r="R8" s="165"/>
      <c r="S8" s="165"/>
      <c r="T8" s="165"/>
      <c r="U8" s="165"/>
      <c r="V8" s="165"/>
      <c r="W8" s="165"/>
      <c r="X8" s="165"/>
      <c r="Y8" s="167"/>
    </row>
    <row r="9" spans="2:25" ht="15" thickBot="1">
      <c r="B9" s="1273"/>
      <c r="C9" s="163"/>
      <c r="D9" s="194" t="s">
        <v>911</v>
      </c>
      <c r="E9" s="151"/>
      <c r="F9" s="150"/>
      <c r="G9" s="150"/>
      <c r="H9" s="150"/>
      <c r="I9" s="151"/>
      <c r="J9" s="151"/>
      <c r="K9" s="151"/>
      <c r="L9" s="151"/>
      <c r="M9" s="151"/>
      <c r="N9" s="152"/>
      <c r="O9" s="151"/>
      <c r="P9" s="151"/>
      <c r="Q9" s="151"/>
      <c r="R9" s="151"/>
      <c r="S9" s="151"/>
      <c r="T9" s="151"/>
      <c r="U9" s="151"/>
      <c r="V9" s="151"/>
      <c r="W9" s="151"/>
      <c r="X9" s="165"/>
      <c r="Y9" s="167"/>
    </row>
    <row r="10" spans="2:25" ht="15" thickBot="1">
      <c r="B10" s="1273"/>
      <c r="C10" s="91"/>
      <c r="D10" s="91"/>
      <c r="E10" s="163"/>
      <c r="F10" s="91"/>
      <c r="G10" s="91"/>
      <c r="H10" s="91"/>
      <c r="I10" s="153" t="s">
        <v>912</v>
      </c>
      <c r="J10" s="421" t="s">
        <v>913</v>
      </c>
      <c r="K10" s="421" t="s">
        <v>914</v>
      </c>
      <c r="L10" s="421" t="s">
        <v>915</v>
      </c>
      <c r="M10" s="421" t="s">
        <v>916</v>
      </c>
      <c r="N10" s="421" t="s">
        <v>917</v>
      </c>
      <c r="O10" s="421" t="s">
        <v>918</v>
      </c>
      <c r="P10" s="421" t="s">
        <v>919</v>
      </c>
      <c r="Q10" s="421" t="s">
        <v>920</v>
      </c>
      <c r="R10" s="421" t="s">
        <v>921</v>
      </c>
      <c r="S10" s="421" t="s">
        <v>922</v>
      </c>
      <c r="T10" s="421" t="s">
        <v>923</v>
      </c>
      <c r="U10" s="421" t="s">
        <v>924</v>
      </c>
      <c r="V10" s="421" t="s">
        <v>925</v>
      </c>
      <c r="W10" s="422" t="s">
        <v>926</v>
      </c>
      <c r="X10"/>
      <c r="Y10" s="768"/>
    </row>
    <row r="11" spans="2:25" ht="15" thickBot="1">
      <c r="B11" s="1273"/>
      <c r="C11" s="91"/>
      <c r="D11" s="169" t="s">
        <v>927</v>
      </c>
      <c r="E11" s="91"/>
      <c r="F11" s="91"/>
      <c r="G11"/>
      <c r="H11" s="2011" t="s">
        <v>928</v>
      </c>
      <c r="I11" s="2012"/>
      <c r="J11" s="154"/>
      <c r="K11" s="154"/>
      <c r="L11" s="154"/>
      <c r="M11" s="154"/>
      <c r="N11" s="154"/>
      <c r="O11" s="154"/>
      <c r="P11" s="154"/>
      <c r="Q11" s="154"/>
      <c r="R11" s="154"/>
      <c r="S11" s="154"/>
      <c r="T11" s="154"/>
      <c r="U11" s="154"/>
      <c r="V11" s="154"/>
      <c r="W11" s="2013"/>
      <c r="X11"/>
      <c r="Y11" s="768"/>
    </row>
    <row r="12" spans="2:25">
      <c r="B12" s="1273"/>
      <c r="C12" s="91"/>
      <c r="D12" s="1288" t="s">
        <v>929</v>
      </c>
      <c r="E12" s="364"/>
      <c r="F12" s="364"/>
      <c r="G12" s="1289"/>
      <c r="H12" s="2014"/>
      <c r="I12" s="1147">
        <f>'8A'!N45</f>
        <v>0</v>
      </c>
      <c r="J12" s="1148">
        <f t="shared" ref="J12:W14" si="0">I12+(I12*$H12)</f>
        <v>0</v>
      </c>
      <c r="K12" s="1148">
        <f t="shared" si="0"/>
        <v>0</v>
      </c>
      <c r="L12" s="1148">
        <f t="shared" si="0"/>
        <v>0</v>
      </c>
      <c r="M12" s="1148">
        <f t="shared" si="0"/>
        <v>0</v>
      </c>
      <c r="N12" s="1148">
        <f t="shared" si="0"/>
        <v>0</v>
      </c>
      <c r="O12" s="1148">
        <f t="shared" si="0"/>
        <v>0</v>
      </c>
      <c r="P12" s="1148">
        <f t="shared" si="0"/>
        <v>0</v>
      </c>
      <c r="Q12" s="1148">
        <f t="shared" si="0"/>
        <v>0</v>
      </c>
      <c r="R12" s="1148">
        <f t="shared" si="0"/>
        <v>0</v>
      </c>
      <c r="S12" s="1148">
        <f t="shared" si="0"/>
        <v>0</v>
      </c>
      <c r="T12" s="1148">
        <f t="shared" si="0"/>
        <v>0</v>
      </c>
      <c r="U12" s="1148">
        <f t="shared" si="0"/>
        <v>0</v>
      </c>
      <c r="V12" s="1148">
        <f t="shared" si="0"/>
        <v>0</v>
      </c>
      <c r="W12" s="1149">
        <f t="shared" si="0"/>
        <v>0</v>
      </c>
      <c r="X12"/>
      <c r="Y12" s="768"/>
    </row>
    <row r="13" spans="2:25">
      <c r="B13" s="1273"/>
      <c r="C13" s="91"/>
      <c r="D13" s="1726" t="s">
        <v>930</v>
      </c>
      <c r="E13" s="1726"/>
      <c r="F13" s="1726"/>
      <c r="G13" s="1727"/>
      <c r="H13" s="929"/>
      <c r="I13" s="1150">
        <f>'8B'!F14</f>
        <v>0</v>
      </c>
      <c r="J13" s="1148">
        <f>I13+(I13*$H13)</f>
        <v>0</v>
      </c>
      <c r="K13" s="1148">
        <f t="shared" si="0"/>
        <v>0</v>
      </c>
      <c r="L13" s="1148">
        <f t="shared" si="0"/>
        <v>0</v>
      </c>
      <c r="M13" s="1148">
        <f t="shared" si="0"/>
        <v>0</v>
      </c>
      <c r="N13" s="1148">
        <f t="shared" si="0"/>
        <v>0</v>
      </c>
      <c r="O13" s="1148">
        <f t="shared" si="0"/>
        <v>0</v>
      </c>
      <c r="P13" s="1148">
        <f t="shared" si="0"/>
        <v>0</v>
      </c>
      <c r="Q13" s="1148">
        <f t="shared" si="0"/>
        <v>0</v>
      </c>
      <c r="R13" s="1148">
        <f t="shared" si="0"/>
        <v>0</v>
      </c>
      <c r="S13" s="1148">
        <f t="shared" si="0"/>
        <v>0</v>
      </c>
      <c r="T13" s="1148">
        <f t="shared" si="0"/>
        <v>0</v>
      </c>
      <c r="U13" s="1148">
        <f t="shared" si="0"/>
        <v>0</v>
      </c>
      <c r="V13" s="1148">
        <f t="shared" si="0"/>
        <v>0</v>
      </c>
      <c r="W13" s="1149">
        <f t="shared" si="0"/>
        <v>0</v>
      </c>
      <c r="X13"/>
      <c r="Y13" s="768"/>
    </row>
    <row r="14" spans="2:25" ht="15" thickBot="1">
      <c r="B14" s="1273"/>
      <c r="C14" s="91"/>
      <c r="D14" s="1728" t="s">
        <v>931</v>
      </c>
      <c r="E14" s="1728"/>
      <c r="F14" s="1728"/>
      <c r="G14" s="1729"/>
      <c r="H14" s="930"/>
      <c r="I14" s="1150">
        <f>'8B'!F24</f>
        <v>0</v>
      </c>
      <c r="J14" s="1151">
        <f>I14+(I14*$H14)</f>
        <v>0</v>
      </c>
      <c r="K14" s="1151">
        <f t="shared" si="0"/>
        <v>0</v>
      </c>
      <c r="L14" s="1151">
        <f t="shared" si="0"/>
        <v>0</v>
      </c>
      <c r="M14" s="1151">
        <f t="shared" si="0"/>
        <v>0</v>
      </c>
      <c r="N14" s="1151">
        <f t="shared" si="0"/>
        <v>0</v>
      </c>
      <c r="O14" s="1151">
        <f t="shared" si="0"/>
        <v>0</v>
      </c>
      <c r="P14" s="1151">
        <f t="shared" si="0"/>
        <v>0</v>
      </c>
      <c r="Q14" s="1151">
        <f t="shared" si="0"/>
        <v>0</v>
      </c>
      <c r="R14" s="1151">
        <f t="shared" si="0"/>
        <v>0</v>
      </c>
      <c r="S14" s="1151">
        <f t="shared" si="0"/>
        <v>0</v>
      </c>
      <c r="T14" s="1151">
        <f t="shared" si="0"/>
        <v>0</v>
      </c>
      <c r="U14" s="1151">
        <f t="shared" si="0"/>
        <v>0</v>
      </c>
      <c r="V14" s="1151">
        <f t="shared" si="0"/>
        <v>0</v>
      </c>
      <c r="W14" s="1152">
        <f t="shared" si="0"/>
        <v>0</v>
      </c>
      <c r="X14"/>
      <c r="Y14" s="768"/>
    </row>
    <row r="15" spans="2:25">
      <c r="B15" s="1273"/>
      <c r="C15" s="91"/>
      <c r="D15" s="1290" t="s">
        <v>932</v>
      </c>
      <c r="E15" s="844"/>
      <c r="F15" s="1291"/>
      <c r="G15" s="1292"/>
      <c r="H15" s="769"/>
      <c r="I15" s="1153">
        <f>'8B'!F34</f>
        <v>0</v>
      </c>
      <c r="J15" s="1154">
        <v>0</v>
      </c>
      <c r="K15" s="1154">
        <v>0</v>
      </c>
      <c r="L15" s="1154">
        <v>0</v>
      </c>
      <c r="M15" s="1154">
        <v>0</v>
      </c>
      <c r="N15" s="1154">
        <v>0</v>
      </c>
      <c r="O15" s="1154">
        <v>0</v>
      </c>
      <c r="P15" s="1154">
        <v>0</v>
      </c>
      <c r="Q15" s="1154">
        <v>0</v>
      </c>
      <c r="R15" s="1154">
        <v>0</v>
      </c>
      <c r="S15" s="1154">
        <v>0</v>
      </c>
      <c r="T15" s="1154">
        <v>0</v>
      </c>
      <c r="U15" s="1154">
        <v>0</v>
      </c>
      <c r="V15" s="1154">
        <v>0</v>
      </c>
      <c r="W15" s="1155">
        <v>0</v>
      </c>
      <c r="X15"/>
      <c r="Y15" s="768"/>
    </row>
    <row r="16" spans="2:25" ht="15" thickBot="1">
      <c r="B16" s="1273"/>
      <c r="C16" s="91"/>
      <c r="D16" s="170" t="s">
        <v>933</v>
      </c>
      <c r="E16" s="170"/>
      <c r="F16" s="91"/>
      <c r="G16" s="451"/>
      <c r="H16" s="770"/>
      <c r="I16" s="456"/>
      <c r="J16" s="771"/>
      <c r="K16" s="771"/>
      <c r="L16" s="771"/>
      <c r="M16" s="771"/>
      <c r="N16" s="771"/>
      <c r="O16" s="771"/>
      <c r="P16" s="771"/>
      <c r="Q16" s="771"/>
      <c r="R16" s="771"/>
      <c r="S16" s="771"/>
      <c r="T16" s="771"/>
      <c r="U16" s="771"/>
      <c r="V16" s="771"/>
      <c r="W16" s="772"/>
      <c r="X16"/>
      <c r="Y16" s="768"/>
    </row>
    <row r="17" spans="2:27">
      <c r="B17" s="1273"/>
      <c r="C17" s="91"/>
      <c r="D17" s="1730"/>
      <c r="E17" s="1730"/>
      <c r="F17" s="1730"/>
      <c r="G17" s="1731"/>
      <c r="H17" s="2014"/>
      <c r="I17" s="1156">
        <v>0</v>
      </c>
      <c r="J17" s="1157">
        <f t="shared" ref="J17:W18" si="1">I17+(I17*$H17)</f>
        <v>0</v>
      </c>
      <c r="K17" s="1157">
        <f>J17+(J17*$H17)</f>
        <v>0</v>
      </c>
      <c r="L17" s="1157">
        <f t="shared" si="1"/>
        <v>0</v>
      </c>
      <c r="M17" s="1157">
        <f t="shared" si="1"/>
        <v>0</v>
      </c>
      <c r="N17" s="1157">
        <f>M17+(M17*$H17)</f>
        <v>0</v>
      </c>
      <c r="O17" s="1157">
        <f t="shared" si="1"/>
        <v>0</v>
      </c>
      <c r="P17" s="1157">
        <f t="shared" si="1"/>
        <v>0</v>
      </c>
      <c r="Q17" s="1157">
        <f>P17+(P17*$H17)</f>
        <v>0</v>
      </c>
      <c r="R17" s="1157">
        <f t="shared" si="1"/>
        <v>0</v>
      </c>
      <c r="S17" s="1157">
        <f t="shared" si="1"/>
        <v>0</v>
      </c>
      <c r="T17" s="1157">
        <f t="shared" si="1"/>
        <v>0</v>
      </c>
      <c r="U17" s="1157">
        <f t="shared" si="1"/>
        <v>0</v>
      </c>
      <c r="V17" s="1157">
        <f t="shared" si="1"/>
        <v>0</v>
      </c>
      <c r="W17" s="1158">
        <f t="shared" si="1"/>
        <v>0</v>
      </c>
      <c r="X17"/>
      <c r="Y17" s="768"/>
    </row>
    <row r="18" spans="2:27" ht="15" thickBot="1">
      <c r="B18" s="1273"/>
      <c r="C18" s="91"/>
      <c r="D18" s="1724"/>
      <c r="E18" s="1724"/>
      <c r="F18" s="1724"/>
      <c r="G18" s="1725"/>
      <c r="H18" s="930"/>
      <c r="I18" s="1159">
        <v>0</v>
      </c>
      <c r="J18" s="1160">
        <f t="shared" si="1"/>
        <v>0</v>
      </c>
      <c r="K18" s="1160">
        <f t="shared" si="1"/>
        <v>0</v>
      </c>
      <c r="L18" s="1160">
        <f t="shared" si="1"/>
        <v>0</v>
      </c>
      <c r="M18" s="1160">
        <f t="shared" si="1"/>
        <v>0</v>
      </c>
      <c r="N18" s="1160">
        <f t="shared" si="1"/>
        <v>0</v>
      </c>
      <c r="O18" s="1160">
        <f t="shared" si="1"/>
        <v>0</v>
      </c>
      <c r="P18" s="1160">
        <f t="shared" si="1"/>
        <v>0</v>
      </c>
      <c r="Q18" s="1160">
        <f t="shared" si="1"/>
        <v>0</v>
      </c>
      <c r="R18" s="1160">
        <f t="shared" si="1"/>
        <v>0</v>
      </c>
      <c r="S18" s="1160">
        <f t="shared" si="1"/>
        <v>0</v>
      </c>
      <c r="T18" s="1160">
        <f t="shared" si="1"/>
        <v>0</v>
      </c>
      <c r="U18" s="1160">
        <f t="shared" si="1"/>
        <v>0</v>
      </c>
      <c r="V18" s="1160">
        <f t="shared" si="1"/>
        <v>0</v>
      </c>
      <c r="W18" s="1161">
        <f t="shared" si="1"/>
        <v>0</v>
      </c>
      <c r="X18"/>
      <c r="Y18" s="768"/>
    </row>
    <row r="19" spans="2:27">
      <c r="B19" s="1273"/>
      <c r="C19" s="91"/>
      <c r="D19" s="170" t="s">
        <v>934</v>
      </c>
      <c r="E19" s="91"/>
      <c r="F19" s="91"/>
      <c r="G19" s="91"/>
      <c r="H19" s="171" t="s">
        <v>935</v>
      </c>
      <c r="I19" s="1162">
        <f>SUM(I12:I18)</f>
        <v>0</v>
      </c>
      <c r="J19" s="1163">
        <f t="shared" ref="J19:W19" si="2">SUM(J12:J18)</f>
        <v>0</v>
      </c>
      <c r="K19" s="1163">
        <f t="shared" si="2"/>
        <v>0</v>
      </c>
      <c r="L19" s="1163">
        <f t="shared" si="2"/>
        <v>0</v>
      </c>
      <c r="M19" s="1163">
        <f t="shared" si="2"/>
        <v>0</v>
      </c>
      <c r="N19" s="1163">
        <f t="shared" si="2"/>
        <v>0</v>
      </c>
      <c r="O19" s="1163">
        <f t="shared" si="2"/>
        <v>0</v>
      </c>
      <c r="P19" s="1163">
        <f t="shared" si="2"/>
        <v>0</v>
      </c>
      <c r="Q19" s="1163">
        <f t="shared" si="2"/>
        <v>0</v>
      </c>
      <c r="R19" s="1163">
        <f t="shared" si="2"/>
        <v>0</v>
      </c>
      <c r="S19" s="1163">
        <f t="shared" si="2"/>
        <v>0</v>
      </c>
      <c r="T19" s="1163">
        <f t="shared" si="2"/>
        <v>0</v>
      </c>
      <c r="U19" s="1163">
        <f t="shared" si="2"/>
        <v>0</v>
      </c>
      <c r="V19" s="1163">
        <f t="shared" si="2"/>
        <v>0</v>
      </c>
      <c r="W19" s="1164">
        <f t="shared" si="2"/>
        <v>0</v>
      </c>
      <c r="X19"/>
      <c r="Y19" s="768"/>
    </row>
    <row r="20" spans="2:27" ht="15" thickBot="1">
      <c r="B20" s="1273"/>
      <c r="C20" s="91"/>
      <c r="D20" s="173" t="s">
        <v>936</v>
      </c>
      <c r="E20" s="174"/>
      <c r="F20" s="365"/>
      <c r="G20" s="366"/>
      <c r="H20" s="367"/>
      <c r="I20" s="1165">
        <v>0</v>
      </c>
      <c r="J20" s="1166">
        <v>0</v>
      </c>
      <c r="K20" s="1166">
        <v>0</v>
      </c>
      <c r="L20" s="1166">
        <v>0</v>
      </c>
      <c r="M20" s="1166">
        <v>0</v>
      </c>
      <c r="N20" s="1166">
        <v>0</v>
      </c>
      <c r="O20" s="1166">
        <v>0</v>
      </c>
      <c r="P20" s="1166">
        <v>0</v>
      </c>
      <c r="Q20" s="1166">
        <v>0</v>
      </c>
      <c r="R20" s="1166">
        <v>0</v>
      </c>
      <c r="S20" s="1166">
        <v>0</v>
      </c>
      <c r="T20" s="1166">
        <v>0</v>
      </c>
      <c r="U20" s="1166">
        <v>0</v>
      </c>
      <c r="V20" s="1166">
        <v>0</v>
      </c>
      <c r="W20" s="1167">
        <v>0</v>
      </c>
      <c r="X20"/>
      <c r="Y20" s="768"/>
    </row>
    <row r="21" spans="2:27" ht="15" thickTop="1">
      <c r="B21" s="1273"/>
      <c r="C21" s="91"/>
      <c r="D21" s="169" t="s">
        <v>937</v>
      </c>
      <c r="E21" s="91"/>
      <c r="F21" s="91"/>
      <c r="G21" s="91"/>
      <c r="H21" s="172" t="s">
        <v>935</v>
      </c>
      <c r="I21" s="1168">
        <f>I19+I20</f>
        <v>0</v>
      </c>
      <c r="J21" s="1169">
        <f t="shared" ref="J21:W21" si="3">J19+J20</f>
        <v>0</v>
      </c>
      <c r="K21" s="1169">
        <f t="shared" si="3"/>
        <v>0</v>
      </c>
      <c r="L21" s="1169">
        <f t="shared" si="3"/>
        <v>0</v>
      </c>
      <c r="M21" s="1169">
        <f>M19+M20</f>
        <v>0</v>
      </c>
      <c r="N21" s="1169">
        <f t="shared" si="3"/>
        <v>0</v>
      </c>
      <c r="O21" s="1169">
        <f t="shared" si="3"/>
        <v>0</v>
      </c>
      <c r="P21" s="1169">
        <f t="shared" si="3"/>
        <v>0</v>
      </c>
      <c r="Q21" s="1169">
        <f t="shared" si="3"/>
        <v>0</v>
      </c>
      <c r="R21" s="1169">
        <f t="shared" si="3"/>
        <v>0</v>
      </c>
      <c r="S21" s="1169">
        <f t="shared" si="3"/>
        <v>0</v>
      </c>
      <c r="T21" s="1169">
        <f t="shared" si="3"/>
        <v>0</v>
      </c>
      <c r="U21" s="1169">
        <f t="shared" si="3"/>
        <v>0</v>
      </c>
      <c r="V21" s="1169">
        <f t="shared" si="3"/>
        <v>0</v>
      </c>
      <c r="W21" s="1170">
        <f t="shared" si="3"/>
        <v>0</v>
      </c>
      <c r="X21"/>
      <c r="Y21" s="768"/>
    </row>
    <row r="22" spans="2:27" ht="15" thickBot="1">
      <c r="B22" s="1273"/>
      <c r="C22" s="91"/>
      <c r="D22" s="169"/>
      <c r="E22" s="91"/>
      <c r="F22" s="91"/>
      <c r="G22"/>
      <c r="H22" s="175" t="s">
        <v>938</v>
      </c>
      <c r="I22" s="2015"/>
      <c r="J22" s="155"/>
      <c r="K22" s="155"/>
      <c r="L22" s="155"/>
      <c r="M22" s="155"/>
      <c r="N22" s="155"/>
      <c r="O22" s="155"/>
      <c r="P22" s="155"/>
      <c r="Q22" s="155"/>
      <c r="R22" s="155"/>
      <c r="S22" s="155"/>
      <c r="T22" s="155"/>
      <c r="U22" s="155"/>
      <c r="V22" s="155"/>
      <c r="W22" s="162"/>
      <c r="X22"/>
      <c r="Y22" s="768"/>
    </row>
    <row r="23" spans="2:27">
      <c r="B23" s="1273"/>
      <c r="C23" s="91"/>
      <c r="D23" s="176" t="s">
        <v>939</v>
      </c>
      <c r="E23" s="364"/>
      <c r="F23" s="364"/>
      <c r="G23" s="773"/>
      <c r="H23" s="2014">
        <v>0.05</v>
      </c>
      <c r="I23" s="1171">
        <f>-I19*$H23</f>
        <v>0</v>
      </c>
      <c r="J23" s="1172">
        <f t="shared" ref="J23:W24" si="4">-J19*$H23</f>
        <v>0</v>
      </c>
      <c r="K23" s="1172">
        <f t="shared" si="4"/>
        <v>0</v>
      </c>
      <c r="L23" s="1172">
        <f t="shared" si="4"/>
        <v>0</v>
      </c>
      <c r="M23" s="1172">
        <f t="shared" si="4"/>
        <v>0</v>
      </c>
      <c r="N23" s="1172">
        <f t="shared" si="4"/>
        <v>0</v>
      </c>
      <c r="O23" s="1172">
        <f t="shared" si="4"/>
        <v>0</v>
      </c>
      <c r="P23" s="1172">
        <f t="shared" si="4"/>
        <v>0</v>
      </c>
      <c r="Q23" s="1172">
        <f t="shared" si="4"/>
        <v>0</v>
      </c>
      <c r="R23" s="1172">
        <f t="shared" si="4"/>
        <v>0</v>
      </c>
      <c r="S23" s="1172">
        <f t="shared" si="4"/>
        <v>0</v>
      </c>
      <c r="T23" s="1172">
        <f t="shared" si="4"/>
        <v>0</v>
      </c>
      <c r="U23" s="1172">
        <f t="shared" si="4"/>
        <v>0</v>
      </c>
      <c r="V23" s="1172">
        <f t="shared" si="4"/>
        <v>0</v>
      </c>
      <c r="W23" s="1173">
        <f t="shared" si="4"/>
        <v>0</v>
      </c>
      <c r="X23"/>
      <c r="Y23" s="768"/>
    </row>
    <row r="24" spans="2:27" ht="15" thickBot="1">
      <c r="B24" s="1273"/>
      <c r="C24" s="91"/>
      <c r="D24" s="177" t="s">
        <v>940</v>
      </c>
      <c r="E24" s="365"/>
      <c r="F24" s="365"/>
      <c r="G24" s="774"/>
      <c r="H24" s="931"/>
      <c r="I24" s="1174">
        <f>-I20*$H24</f>
        <v>0</v>
      </c>
      <c r="J24" s="1175">
        <f t="shared" si="4"/>
        <v>0</v>
      </c>
      <c r="K24" s="1175">
        <f t="shared" si="4"/>
        <v>0</v>
      </c>
      <c r="L24" s="1175">
        <f t="shared" si="4"/>
        <v>0</v>
      </c>
      <c r="M24" s="1175">
        <f t="shared" si="4"/>
        <v>0</v>
      </c>
      <c r="N24" s="1175">
        <f t="shared" si="4"/>
        <v>0</v>
      </c>
      <c r="O24" s="1175">
        <f t="shared" si="4"/>
        <v>0</v>
      </c>
      <c r="P24" s="1175">
        <f t="shared" si="4"/>
        <v>0</v>
      </c>
      <c r="Q24" s="1175">
        <f t="shared" si="4"/>
        <v>0</v>
      </c>
      <c r="R24" s="1175">
        <f t="shared" si="4"/>
        <v>0</v>
      </c>
      <c r="S24" s="1175">
        <f t="shared" si="4"/>
        <v>0</v>
      </c>
      <c r="T24" s="1175">
        <f t="shared" si="4"/>
        <v>0</v>
      </c>
      <c r="U24" s="1175">
        <f t="shared" si="4"/>
        <v>0</v>
      </c>
      <c r="V24" s="1175">
        <f t="shared" si="4"/>
        <v>0</v>
      </c>
      <c r="W24" s="1176">
        <f t="shared" si="4"/>
        <v>0</v>
      </c>
      <c r="X24"/>
      <c r="Y24" s="768"/>
    </row>
    <row r="25" spans="2:27" ht="15.6" thickTop="1" thickBot="1">
      <c r="B25" s="1273"/>
      <c r="C25" s="91"/>
      <c r="D25" s="178" t="s">
        <v>941</v>
      </c>
      <c r="E25" s="91"/>
      <c r="F25" s="91"/>
      <c r="G25" s="91"/>
      <c r="H25" s="171" t="s">
        <v>935</v>
      </c>
      <c r="I25" s="2016">
        <f>I21+I23+I24</f>
        <v>0</v>
      </c>
      <c r="J25" s="1177">
        <f t="shared" ref="J25:W25" si="5">J21+J23+J24</f>
        <v>0</v>
      </c>
      <c r="K25" s="1177">
        <f t="shared" si="5"/>
        <v>0</v>
      </c>
      <c r="L25" s="1177">
        <f t="shared" si="5"/>
        <v>0</v>
      </c>
      <c r="M25" s="1177">
        <f t="shared" si="5"/>
        <v>0</v>
      </c>
      <c r="N25" s="1177">
        <f t="shared" si="5"/>
        <v>0</v>
      </c>
      <c r="O25" s="1177">
        <f t="shared" si="5"/>
        <v>0</v>
      </c>
      <c r="P25" s="1177">
        <f t="shared" si="5"/>
        <v>0</v>
      </c>
      <c r="Q25" s="1177">
        <f t="shared" si="5"/>
        <v>0</v>
      </c>
      <c r="R25" s="1177">
        <f t="shared" si="5"/>
        <v>0</v>
      </c>
      <c r="S25" s="1177">
        <f t="shared" si="5"/>
        <v>0</v>
      </c>
      <c r="T25" s="1177">
        <f t="shared" si="5"/>
        <v>0</v>
      </c>
      <c r="U25" s="1177">
        <f t="shared" si="5"/>
        <v>0</v>
      </c>
      <c r="V25" s="1177">
        <f t="shared" si="5"/>
        <v>0</v>
      </c>
      <c r="W25" s="1178">
        <f t="shared" si="5"/>
        <v>0</v>
      </c>
      <c r="X25"/>
      <c r="Y25" s="768"/>
    </row>
    <row r="26" spans="2:27" ht="9" customHeight="1">
      <c r="B26" s="1273"/>
      <c r="C26" s="91"/>
      <c r="D26" s="91"/>
      <c r="E26" s="169"/>
      <c r="F26" s="91"/>
      <c r="G26" s="91"/>
      <c r="H26" s="91"/>
      <c r="I26" s="91"/>
      <c r="J26" s="91"/>
      <c r="K26" s="91"/>
      <c r="L26" s="91"/>
      <c r="M26" s="91"/>
      <c r="N26" s="91"/>
      <c r="O26" s="91"/>
      <c r="P26" s="91"/>
      <c r="Q26"/>
      <c r="R26"/>
      <c r="S26"/>
      <c r="T26"/>
      <c r="U26"/>
      <c r="V26"/>
      <c r="W26"/>
      <c r="X26" s="91"/>
      <c r="Y26" s="424"/>
    </row>
    <row r="27" spans="2:27">
      <c r="B27" s="1273"/>
      <c r="C27" s="163"/>
      <c r="D27" s="452" t="s">
        <v>942</v>
      </c>
      <c r="E27" s="156"/>
      <c r="F27" s="156"/>
      <c r="G27" s="156"/>
      <c r="H27" s="156"/>
      <c r="I27" s="156"/>
      <c r="J27" s="156"/>
      <c r="K27" s="156"/>
      <c r="L27" s="157"/>
      <c r="M27" s="156"/>
      <c r="N27" s="156"/>
      <c r="O27" s="156"/>
      <c r="P27" s="156"/>
      <c r="Q27" s="156"/>
      <c r="R27" s="156"/>
      <c r="S27" s="156"/>
      <c r="T27" s="156"/>
      <c r="U27" s="156"/>
      <c r="V27" s="156"/>
      <c r="W27" s="156"/>
      <c r="X27"/>
      <c r="Y27" s="768"/>
    </row>
    <row r="28" spans="2:27" ht="7.5" customHeight="1" thickBot="1">
      <c r="B28" s="1273"/>
      <c r="C28" s="91"/>
      <c r="D28" s="91"/>
      <c r="E28" s="91"/>
      <c r="F28" s="91"/>
      <c r="G28" s="91"/>
      <c r="H28" s="91"/>
      <c r="I28" s="91"/>
      <c r="J28" s="91"/>
      <c r="K28" s="91"/>
      <c r="L28" s="91"/>
      <c r="M28" s="91"/>
      <c r="N28" s="91"/>
      <c r="O28" s="91"/>
      <c r="P28" s="91"/>
      <c r="Q28" s="91"/>
      <c r="R28" s="91"/>
      <c r="S28" s="91"/>
      <c r="T28" s="91"/>
      <c r="U28" s="91"/>
      <c r="V28" s="91"/>
      <c r="W28" s="91"/>
      <c r="X28" s="91"/>
      <c r="Y28" s="424"/>
    </row>
    <row r="29" spans="2:27" ht="36.6" thickBot="1">
      <c r="B29" s="1273"/>
      <c r="C29" s="163"/>
      <c r="D29" s="169" t="s">
        <v>943</v>
      </c>
      <c r="E29" s="163"/>
      <c r="F29" s="179"/>
      <c r="G29" s="2017" t="s">
        <v>928</v>
      </c>
      <c r="H29" s="158" t="s">
        <v>944</v>
      </c>
      <c r="I29" s="153" t="s">
        <v>912</v>
      </c>
      <c r="J29" s="421" t="s">
        <v>913</v>
      </c>
      <c r="K29" s="421" t="s">
        <v>914</v>
      </c>
      <c r="L29" s="421" t="s">
        <v>915</v>
      </c>
      <c r="M29" s="421" t="s">
        <v>916</v>
      </c>
      <c r="N29" s="421" t="s">
        <v>917</v>
      </c>
      <c r="O29" s="421" t="s">
        <v>918</v>
      </c>
      <c r="P29" s="421" t="s">
        <v>919</v>
      </c>
      <c r="Q29" s="421" t="s">
        <v>920</v>
      </c>
      <c r="R29" s="421" t="s">
        <v>921</v>
      </c>
      <c r="S29" s="421" t="s">
        <v>922</v>
      </c>
      <c r="T29" s="421" t="s">
        <v>923</v>
      </c>
      <c r="U29" s="421" t="s">
        <v>924</v>
      </c>
      <c r="V29" s="421" t="s">
        <v>925</v>
      </c>
      <c r="W29" s="161" t="s">
        <v>926</v>
      </c>
      <c r="X29"/>
      <c r="Y29" s="768"/>
    </row>
    <row r="30" spans="2:27">
      <c r="B30" s="1273"/>
      <c r="C30" s="163"/>
      <c r="D30" s="180" t="s">
        <v>945</v>
      </c>
      <c r="E30" s="181"/>
      <c r="F30" s="453"/>
      <c r="G30" s="2014">
        <v>0.03</v>
      </c>
      <c r="H30" s="2018" t="str">
        <f>IFERROR(I30/'2A'!$P$39,"")</f>
        <v/>
      </c>
      <c r="I30" s="1106">
        <f>'8C'!L18</f>
        <v>0</v>
      </c>
      <c r="J30" s="1099">
        <f t="shared" ref="J30:W45" si="6">I30+(I30*$G30)</f>
        <v>0</v>
      </c>
      <c r="K30" s="1099">
        <f t="shared" si="6"/>
        <v>0</v>
      </c>
      <c r="L30" s="1099">
        <f t="shared" si="6"/>
        <v>0</v>
      </c>
      <c r="M30" s="1099">
        <f t="shared" si="6"/>
        <v>0</v>
      </c>
      <c r="N30" s="1099">
        <f t="shared" si="6"/>
        <v>0</v>
      </c>
      <c r="O30" s="1099">
        <f t="shared" si="6"/>
        <v>0</v>
      </c>
      <c r="P30" s="1099">
        <f t="shared" si="6"/>
        <v>0</v>
      </c>
      <c r="Q30" s="1099">
        <f t="shared" si="6"/>
        <v>0</v>
      </c>
      <c r="R30" s="1099">
        <f t="shared" si="6"/>
        <v>0</v>
      </c>
      <c r="S30" s="1099">
        <f t="shared" si="6"/>
        <v>0</v>
      </c>
      <c r="T30" s="1099">
        <f t="shared" si="6"/>
        <v>0</v>
      </c>
      <c r="U30" s="1099">
        <f t="shared" si="6"/>
        <v>0</v>
      </c>
      <c r="V30" s="1099">
        <f t="shared" si="6"/>
        <v>0</v>
      </c>
      <c r="W30" s="1100">
        <f t="shared" si="6"/>
        <v>0</v>
      </c>
      <c r="X30"/>
      <c r="Y30" s="768"/>
      <c r="AA30" s="1034"/>
    </row>
    <row r="31" spans="2:27">
      <c r="B31" s="1273"/>
      <c r="C31" s="962"/>
      <c r="D31" s="182" t="s">
        <v>946</v>
      </c>
      <c r="E31" s="183"/>
      <c r="F31" s="454"/>
      <c r="G31" s="1505">
        <v>0.03</v>
      </c>
      <c r="H31" s="1107" t="str">
        <f>IFERROR(I31/'2A'!$P$39,"")</f>
        <v/>
      </c>
      <c r="I31" s="1108">
        <f>'8C'!L19</f>
        <v>0</v>
      </c>
      <c r="J31" s="1109">
        <f t="shared" si="6"/>
        <v>0</v>
      </c>
      <c r="K31" s="1109">
        <f t="shared" si="6"/>
        <v>0</v>
      </c>
      <c r="L31" s="1109">
        <f t="shared" si="6"/>
        <v>0</v>
      </c>
      <c r="M31" s="1109">
        <f t="shared" si="6"/>
        <v>0</v>
      </c>
      <c r="N31" s="1109">
        <f t="shared" si="6"/>
        <v>0</v>
      </c>
      <c r="O31" s="1109">
        <f t="shared" si="6"/>
        <v>0</v>
      </c>
      <c r="P31" s="1109">
        <f t="shared" si="6"/>
        <v>0</v>
      </c>
      <c r="Q31" s="1109">
        <f t="shared" si="6"/>
        <v>0</v>
      </c>
      <c r="R31" s="1109">
        <f t="shared" si="6"/>
        <v>0</v>
      </c>
      <c r="S31" s="1109">
        <f t="shared" si="6"/>
        <v>0</v>
      </c>
      <c r="T31" s="1109">
        <f t="shared" si="6"/>
        <v>0</v>
      </c>
      <c r="U31" s="1109">
        <f t="shared" si="6"/>
        <v>0</v>
      </c>
      <c r="V31" s="1109">
        <f t="shared" si="6"/>
        <v>0</v>
      </c>
      <c r="W31" s="1110">
        <f t="shared" si="6"/>
        <v>0</v>
      </c>
      <c r="X31"/>
      <c r="Y31" s="768"/>
      <c r="AA31" s="1034"/>
    </row>
    <row r="32" spans="2:27">
      <c r="B32" s="1273"/>
      <c r="C32" s="163"/>
      <c r="D32" s="182" t="s">
        <v>947</v>
      </c>
      <c r="E32" s="183"/>
      <c r="F32" s="454"/>
      <c r="G32" s="1505">
        <v>0.03</v>
      </c>
      <c r="H32" s="1107" t="str">
        <f>IFERROR(I32/'2A'!$P$39,"")</f>
        <v/>
      </c>
      <c r="I32" s="1111">
        <v>0</v>
      </c>
      <c r="J32" s="1109">
        <f t="shared" si="6"/>
        <v>0</v>
      </c>
      <c r="K32" s="1109">
        <f t="shared" si="6"/>
        <v>0</v>
      </c>
      <c r="L32" s="1109">
        <f t="shared" si="6"/>
        <v>0</v>
      </c>
      <c r="M32" s="1109">
        <f t="shared" si="6"/>
        <v>0</v>
      </c>
      <c r="N32" s="1109">
        <f t="shared" si="6"/>
        <v>0</v>
      </c>
      <c r="O32" s="1109">
        <f t="shared" si="6"/>
        <v>0</v>
      </c>
      <c r="P32" s="1109">
        <f t="shared" si="6"/>
        <v>0</v>
      </c>
      <c r="Q32" s="1109">
        <f t="shared" si="6"/>
        <v>0</v>
      </c>
      <c r="R32" s="1109">
        <f t="shared" si="6"/>
        <v>0</v>
      </c>
      <c r="S32" s="1109">
        <f t="shared" si="6"/>
        <v>0</v>
      </c>
      <c r="T32" s="1109">
        <f t="shared" si="6"/>
        <v>0</v>
      </c>
      <c r="U32" s="1109">
        <f t="shared" si="6"/>
        <v>0</v>
      </c>
      <c r="V32" s="1109">
        <f t="shared" si="6"/>
        <v>0</v>
      </c>
      <c r="W32" s="1110">
        <f t="shared" si="6"/>
        <v>0</v>
      </c>
      <c r="X32"/>
      <c r="Y32" s="768"/>
      <c r="AA32" s="1034"/>
    </row>
    <row r="33" spans="2:27">
      <c r="B33" s="1273"/>
      <c r="C33" s="163"/>
      <c r="D33" s="182" t="s">
        <v>948</v>
      </c>
      <c r="E33" s="184"/>
      <c r="F33" s="454"/>
      <c r="G33" s="1505">
        <v>0.03</v>
      </c>
      <c r="H33" s="1107" t="str">
        <f>IFERROR(I33/'2A'!$P$39,"")</f>
        <v/>
      </c>
      <c r="I33" s="1111">
        <v>0</v>
      </c>
      <c r="J33" s="1109">
        <f t="shared" si="6"/>
        <v>0</v>
      </c>
      <c r="K33" s="1109">
        <f t="shared" si="6"/>
        <v>0</v>
      </c>
      <c r="L33" s="1109">
        <f>K33+(K33*$G33)</f>
        <v>0</v>
      </c>
      <c r="M33" s="1109">
        <f t="shared" si="6"/>
        <v>0</v>
      </c>
      <c r="N33" s="1109">
        <f t="shared" si="6"/>
        <v>0</v>
      </c>
      <c r="O33" s="1109">
        <f t="shared" si="6"/>
        <v>0</v>
      </c>
      <c r="P33" s="1109">
        <f t="shared" si="6"/>
        <v>0</v>
      </c>
      <c r="Q33" s="1109">
        <f t="shared" si="6"/>
        <v>0</v>
      </c>
      <c r="R33" s="1109">
        <f t="shared" si="6"/>
        <v>0</v>
      </c>
      <c r="S33" s="1109">
        <f t="shared" si="6"/>
        <v>0</v>
      </c>
      <c r="T33" s="1109">
        <f t="shared" si="6"/>
        <v>0</v>
      </c>
      <c r="U33" s="1109">
        <f t="shared" si="6"/>
        <v>0</v>
      </c>
      <c r="V33" s="1109">
        <f t="shared" si="6"/>
        <v>0</v>
      </c>
      <c r="W33" s="1110">
        <f t="shared" si="6"/>
        <v>0</v>
      </c>
      <c r="X33"/>
      <c r="Y33" s="768"/>
      <c r="AA33" s="1034"/>
    </row>
    <row r="34" spans="2:27">
      <c r="B34" s="1273"/>
      <c r="C34" s="163"/>
      <c r="D34" s="182" t="s">
        <v>949</v>
      </c>
      <c r="E34" s="183"/>
      <c r="F34" s="454"/>
      <c r="G34" s="1505">
        <v>0.03</v>
      </c>
      <c r="H34" s="1107" t="str">
        <f>IFERROR(I34/'2A'!$P$39,"")</f>
        <v/>
      </c>
      <c r="I34" s="1111">
        <v>0</v>
      </c>
      <c r="J34" s="1109">
        <f t="shared" si="6"/>
        <v>0</v>
      </c>
      <c r="K34" s="1109">
        <f t="shared" si="6"/>
        <v>0</v>
      </c>
      <c r="L34" s="1109">
        <f t="shared" si="6"/>
        <v>0</v>
      </c>
      <c r="M34" s="1109">
        <f t="shared" si="6"/>
        <v>0</v>
      </c>
      <c r="N34" s="1109">
        <f t="shared" si="6"/>
        <v>0</v>
      </c>
      <c r="O34" s="1109">
        <f t="shared" si="6"/>
        <v>0</v>
      </c>
      <c r="P34" s="1109">
        <f t="shared" si="6"/>
        <v>0</v>
      </c>
      <c r="Q34" s="1109">
        <f t="shared" si="6"/>
        <v>0</v>
      </c>
      <c r="R34" s="1109">
        <f t="shared" si="6"/>
        <v>0</v>
      </c>
      <c r="S34" s="1109">
        <f t="shared" si="6"/>
        <v>0</v>
      </c>
      <c r="T34" s="1109">
        <f t="shared" si="6"/>
        <v>0</v>
      </c>
      <c r="U34" s="1109">
        <f t="shared" si="6"/>
        <v>0</v>
      </c>
      <c r="V34" s="1109">
        <f t="shared" si="6"/>
        <v>0</v>
      </c>
      <c r="W34" s="1110">
        <f t="shared" si="6"/>
        <v>0</v>
      </c>
      <c r="X34"/>
      <c r="Y34" s="768"/>
      <c r="AA34" s="1034"/>
    </row>
    <row r="35" spans="2:27">
      <c r="B35" s="1273"/>
      <c r="C35" s="163"/>
      <c r="D35" s="182" t="s">
        <v>950</v>
      </c>
      <c r="E35" s="183"/>
      <c r="F35" s="454"/>
      <c r="G35" s="1505">
        <v>0.03</v>
      </c>
      <c r="H35" s="1107" t="str">
        <f>IFERROR(I35/'2A'!$P$39,"")</f>
        <v/>
      </c>
      <c r="I35" s="1111">
        <v>0</v>
      </c>
      <c r="J35" s="1109">
        <f t="shared" si="6"/>
        <v>0</v>
      </c>
      <c r="K35" s="1109">
        <f t="shared" si="6"/>
        <v>0</v>
      </c>
      <c r="L35" s="1109">
        <f t="shared" si="6"/>
        <v>0</v>
      </c>
      <c r="M35" s="1109">
        <f t="shared" si="6"/>
        <v>0</v>
      </c>
      <c r="N35" s="1109">
        <f t="shared" si="6"/>
        <v>0</v>
      </c>
      <c r="O35" s="1109">
        <f t="shared" si="6"/>
        <v>0</v>
      </c>
      <c r="P35" s="1109">
        <f t="shared" si="6"/>
        <v>0</v>
      </c>
      <c r="Q35" s="1109">
        <f t="shared" si="6"/>
        <v>0</v>
      </c>
      <c r="R35" s="1109">
        <f t="shared" si="6"/>
        <v>0</v>
      </c>
      <c r="S35" s="1109">
        <f t="shared" si="6"/>
        <v>0</v>
      </c>
      <c r="T35" s="1109">
        <f t="shared" si="6"/>
        <v>0</v>
      </c>
      <c r="U35" s="1109">
        <f t="shared" si="6"/>
        <v>0</v>
      </c>
      <c r="V35" s="1109">
        <f t="shared" si="6"/>
        <v>0</v>
      </c>
      <c r="W35" s="1110">
        <f t="shared" si="6"/>
        <v>0</v>
      </c>
      <c r="X35"/>
      <c r="Y35" s="768"/>
      <c r="AA35" s="1034"/>
    </row>
    <row r="36" spans="2:27">
      <c r="B36" s="1273"/>
      <c r="C36" s="163"/>
      <c r="D36" s="182" t="s">
        <v>951</v>
      </c>
      <c r="E36" s="183"/>
      <c r="F36" s="454"/>
      <c r="G36" s="1505">
        <v>0.03</v>
      </c>
      <c r="H36" s="1107" t="str">
        <f>IFERROR(I36/'2A'!$P$39,"")</f>
        <v/>
      </c>
      <c r="I36" s="1111">
        <v>0</v>
      </c>
      <c r="J36" s="1109">
        <f t="shared" si="6"/>
        <v>0</v>
      </c>
      <c r="K36" s="1109">
        <f t="shared" si="6"/>
        <v>0</v>
      </c>
      <c r="L36" s="1109">
        <f t="shared" si="6"/>
        <v>0</v>
      </c>
      <c r="M36" s="1109">
        <f t="shared" si="6"/>
        <v>0</v>
      </c>
      <c r="N36" s="1109">
        <f t="shared" si="6"/>
        <v>0</v>
      </c>
      <c r="O36" s="1109">
        <f t="shared" si="6"/>
        <v>0</v>
      </c>
      <c r="P36" s="1109">
        <f t="shared" si="6"/>
        <v>0</v>
      </c>
      <c r="Q36" s="1109">
        <f t="shared" si="6"/>
        <v>0</v>
      </c>
      <c r="R36" s="1109">
        <f t="shared" si="6"/>
        <v>0</v>
      </c>
      <c r="S36" s="1109">
        <f t="shared" si="6"/>
        <v>0</v>
      </c>
      <c r="T36" s="1109">
        <f t="shared" si="6"/>
        <v>0</v>
      </c>
      <c r="U36" s="1109">
        <f t="shared" si="6"/>
        <v>0</v>
      </c>
      <c r="V36" s="1109">
        <f t="shared" si="6"/>
        <v>0</v>
      </c>
      <c r="W36" s="1110">
        <f t="shared" si="6"/>
        <v>0</v>
      </c>
      <c r="X36"/>
      <c r="Y36" s="768"/>
      <c r="AA36" s="1034"/>
    </row>
    <row r="37" spans="2:27">
      <c r="B37" s="1273"/>
      <c r="C37" s="163"/>
      <c r="D37" s="182" t="s">
        <v>952</v>
      </c>
      <c r="E37" s="184"/>
      <c r="F37" s="454"/>
      <c r="G37" s="1505">
        <v>0.03</v>
      </c>
      <c r="H37" s="1107" t="str">
        <f>IFERROR(I37/'2A'!$P$39,"")</f>
        <v/>
      </c>
      <c r="I37" s="1111">
        <v>0</v>
      </c>
      <c r="J37" s="1109">
        <f t="shared" si="6"/>
        <v>0</v>
      </c>
      <c r="K37" s="1109">
        <f t="shared" si="6"/>
        <v>0</v>
      </c>
      <c r="L37" s="1109">
        <f t="shared" si="6"/>
        <v>0</v>
      </c>
      <c r="M37" s="1109">
        <f t="shared" si="6"/>
        <v>0</v>
      </c>
      <c r="N37" s="1109">
        <f t="shared" si="6"/>
        <v>0</v>
      </c>
      <c r="O37" s="1109">
        <f t="shared" si="6"/>
        <v>0</v>
      </c>
      <c r="P37" s="1109">
        <f t="shared" si="6"/>
        <v>0</v>
      </c>
      <c r="Q37" s="1109">
        <f t="shared" si="6"/>
        <v>0</v>
      </c>
      <c r="R37" s="1109">
        <f t="shared" si="6"/>
        <v>0</v>
      </c>
      <c r="S37" s="1109">
        <f t="shared" si="6"/>
        <v>0</v>
      </c>
      <c r="T37" s="1109">
        <f t="shared" si="6"/>
        <v>0</v>
      </c>
      <c r="U37" s="1109">
        <f t="shared" si="6"/>
        <v>0</v>
      </c>
      <c r="V37" s="1109">
        <f t="shared" si="6"/>
        <v>0</v>
      </c>
      <c r="W37" s="1110">
        <f t="shared" si="6"/>
        <v>0</v>
      </c>
      <c r="X37"/>
      <c r="Y37" s="768"/>
      <c r="AA37" s="1034"/>
    </row>
    <row r="38" spans="2:27">
      <c r="B38" s="1273"/>
      <c r="C38" s="163"/>
      <c r="D38" s="182" t="s">
        <v>953</v>
      </c>
      <c r="E38" s="183"/>
      <c r="F38" s="454"/>
      <c r="G38" s="1505">
        <v>0.03</v>
      </c>
      <c r="H38" s="1107" t="str">
        <f>IFERROR(I38/'2A'!$P$39,"")</f>
        <v/>
      </c>
      <c r="I38" s="1111">
        <v>0</v>
      </c>
      <c r="J38" s="1109">
        <f t="shared" si="6"/>
        <v>0</v>
      </c>
      <c r="K38" s="1109">
        <f t="shared" si="6"/>
        <v>0</v>
      </c>
      <c r="L38" s="1109">
        <f>K38+(K38*$G38)</f>
        <v>0</v>
      </c>
      <c r="M38" s="1109">
        <f t="shared" si="6"/>
        <v>0</v>
      </c>
      <c r="N38" s="1109">
        <f t="shared" si="6"/>
        <v>0</v>
      </c>
      <c r="O38" s="1109">
        <f t="shared" si="6"/>
        <v>0</v>
      </c>
      <c r="P38" s="1109">
        <f t="shared" si="6"/>
        <v>0</v>
      </c>
      <c r="Q38" s="1109">
        <f t="shared" si="6"/>
        <v>0</v>
      </c>
      <c r="R38" s="1109">
        <f t="shared" si="6"/>
        <v>0</v>
      </c>
      <c r="S38" s="1109">
        <f t="shared" si="6"/>
        <v>0</v>
      </c>
      <c r="T38" s="1109">
        <f t="shared" si="6"/>
        <v>0</v>
      </c>
      <c r="U38" s="1109">
        <f t="shared" si="6"/>
        <v>0</v>
      </c>
      <c r="V38" s="1109">
        <f t="shared" si="6"/>
        <v>0</v>
      </c>
      <c r="W38" s="1110">
        <f t="shared" si="6"/>
        <v>0</v>
      </c>
      <c r="X38"/>
      <c r="Y38" s="768"/>
      <c r="AA38" s="1034"/>
    </row>
    <row r="39" spans="2:27">
      <c r="B39" s="1273"/>
      <c r="C39" s="163"/>
      <c r="D39" s="182" t="s">
        <v>954</v>
      </c>
      <c r="E39" s="184"/>
      <c r="F39" s="454"/>
      <c r="G39" s="1505">
        <v>0.03</v>
      </c>
      <c r="H39" s="1107" t="str">
        <f>IFERROR(I39/'2A'!$P$39,"")</f>
        <v/>
      </c>
      <c r="I39" s="1111">
        <v>0</v>
      </c>
      <c r="J39" s="1109">
        <f t="shared" si="6"/>
        <v>0</v>
      </c>
      <c r="K39" s="1109">
        <f t="shared" si="6"/>
        <v>0</v>
      </c>
      <c r="L39" s="1109">
        <f t="shared" si="6"/>
        <v>0</v>
      </c>
      <c r="M39" s="1109">
        <f t="shared" si="6"/>
        <v>0</v>
      </c>
      <c r="N39" s="1109">
        <f t="shared" si="6"/>
        <v>0</v>
      </c>
      <c r="O39" s="1109">
        <f t="shared" si="6"/>
        <v>0</v>
      </c>
      <c r="P39" s="1109">
        <f t="shared" si="6"/>
        <v>0</v>
      </c>
      <c r="Q39" s="1109">
        <f t="shared" si="6"/>
        <v>0</v>
      </c>
      <c r="R39" s="1109">
        <f t="shared" si="6"/>
        <v>0</v>
      </c>
      <c r="S39" s="1109">
        <f t="shared" si="6"/>
        <v>0</v>
      </c>
      <c r="T39" s="1109">
        <f t="shared" si="6"/>
        <v>0</v>
      </c>
      <c r="U39" s="1109">
        <f t="shared" si="6"/>
        <v>0</v>
      </c>
      <c r="V39" s="1109">
        <f t="shared" si="6"/>
        <v>0</v>
      </c>
      <c r="W39" s="1110">
        <f t="shared" si="6"/>
        <v>0</v>
      </c>
      <c r="X39"/>
      <c r="Y39" s="768"/>
      <c r="AA39" s="1034"/>
    </row>
    <row r="40" spans="2:27">
      <c r="B40" s="1273"/>
      <c r="C40" s="163"/>
      <c r="D40" s="182" t="s">
        <v>955</v>
      </c>
      <c r="E40" s="183"/>
      <c r="F40" s="454"/>
      <c r="G40" s="1505">
        <v>0.03</v>
      </c>
      <c r="H40" s="1107" t="str">
        <f>IFERROR(I40/'2A'!$P$39,"")</f>
        <v/>
      </c>
      <c r="I40" s="1111">
        <v>0</v>
      </c>
      <c r="J40" s="1109">
        <f t="shared" si="6"/>
        <v>0</v>
      </c>
      <c r="K40" s="1109">
        <f t="shared" si="6"/>
        <v>0</v>
      </c>
      <c r="L40" s="1109">
        <f t="shared" si="6"/>
        <v>0</v>
      </c>
      <c r="M40" s="1109">
        <f t="shared" si="6"/>
        <v>0</v>
      </c>
      <c r="N40" s="1109">
        <f t="shared" si="6"/>
        <v>0</v>
      </c>
      <c r="O40" s="1109">
        <f t="shared" si="6"/>
        <v>0</v>
      </c>
      <c r="P40" s="1109">
        <f t="shared" si="6"/>
        <v>0</v>
      </c>
      <c r="Q40" s="1109">
        <f t="shared" si="6"/>
        <v>0</v>
      </c>
      <c r="R40" s="1109">
        <f t="shared" si="6"/>
        <v>0</v>
      </c>
      <c r="S40" s="1109">
        <f t="shared" si="6"/>
        <v>0</v>
      </c>
      <c r="T40" s="1109">
        <f t="shared" si="6"/>
        <v>0</v>
      </c>
      <c r="U40" s="1109">
        <f t="shared" si="6"/>
        <v>0</v>
      </c>
      <c r="V40" s="1109">
        <f t="shared" si="6"/>
        <v>0</v>
      </c>
      <c r="W40" s="1110">
        <f t="shared" si="6"/>
        <v>0</v>
      </c>
      <c r="X40"/>
      <c r="Y40" s="768"/>
      <c r="AA40" s="1034"/>
    </row>
    <row r="41" spans="2:27">
      <c r="B41" s="1273"/>
      <c r="C41" s="163"/>
      <c r="D41" s="182" t="s">
        <v>956</v>
      </c>
      <c r="E41" s="184"/>
      <c r="F41" s="454"/>
      <c r="G41" s="1505">
        <v>0.03</v>
      </c>
      <c r="H41" s="1107" t="str">
        <f>IFERROR(I41/'2A'!$P$39,"")</f>
        <v/>
      </c>
      <c r="I41" s="1111">
        <v>0</v>
      </c>
      <c r="J41" s="1109">
        <f t="shared" si="6"/>
        <v>0</v>
      </c>
      <c r="K41" s="1109">
        <f t="shared" si="6"/>
        <v>0</v>
      </c>
      <c r="L41" s="1109">
        <f t="shared" si="6"/>
        <v>0</v>
      </c>
      <c r="M41" s="1109">
        <f t="shared" si="6"/>
        <v>0</v>
      </c>
      <c r="N41" s="1109">
        <f t="shared" si="6"/>
        <v>0</v>
      </c>
      <c r="O41" s="1109">
        <f t="shared" si="6"/>
        <v>0</v>
      </c>
      <c r="P41" s="1109">
        <f t="shared" si="6"/>
        <v>0</v>
      </c>
      <c r="Q41" s="1109">
        <f t="shared" si="6"/>
        <v>0</v>
      </c>
      <c r="R41" s="1109">
        <f t="shared" si="6"/>
        <v>0</v>
      </c>
      <c r="S41" s="1109">
        <f t="shared" si="6"/>
        <v>0</v>
      </c>
      <c r="T41" s="1109">
        <f t="shared" si="6"/>
        <v>0</v>
      </c>
      <c r="U41" s="1109">
        <f t="shared" si="6"/>
        <v>0</v>
      </c>
      <c r="V41" s="1109">
        <f t="shared" si="6"/>
        <v>0</v>
      </c>
      <c r="W41" s="1110">
        <f t="shared" si="6"/>
        <v>0</v>
      </c>
      <c r="X41"/>
      <c r="Y41" s="768"/>
      <c r="AA41" s="1034"/>
    </row>
    <row r="42" spans="2:27">
      <c r="B42" s="1273"/>
      <c r="C42" s="163"/>
      <c r="D42" s="182" t="s">
        <v>957</v>
      </c>
      <c r="E42" s="184"/>
      <c r="F42" s="454"/>
      <c r="G42" s="1505">
        <v>0.03</v>
      </c>
      <c r="H42" s="1107" t="str">
        <f>IFERROR(I42/'2A'!$P$39,"")</f>
        <v/>
      </c>
      <c r="I42" s="1111">
        <v>0</v>
      </c>
      <c r="J42" s="1109">
        <f t="shared" si="6"/>
        <v>0</v>
      </c>
      <c r="K42" s="1109">
        <f t="shared" si="6"/>
        <v>0</v>
      </c>
      <c r="L42" s="1109">
        <f t="shared" si="6"/>
        <v>0</v>
      </c>
      <c r="M42" s="1109">
        <f t="shared" si="6"/>
        <v>0</v>
      </c>
      <c r="N42" s="1109">
        <f t="shared" si="6"/>
        <v>0</v>
      </c>
      <c r="O42" s="1109">
        <f t="shared" si="6"/>
        <v>0</v>
      </c>
      <c r="P42" s="1109">
        <f t="shared" si="6"/>
        <v>0</v>
      </c>
      <c r="Q42" s="1109">
        <f t="shared" si="6"/>
        <v>0</v>
      </c>
      <c r="R42" s="1109">
        <f t="shared" si="6"/>
        <v>0</v>
      </c>
      <c r="S42" s="1109">
        <f t="shared" si="6"/>
        <v>0</v>
      </c>
      <c r="T42" s="1109">
        <f t="shared" si="6"/>
        <v>0</v>
      </c>
      <c r="U42" s="1109">
        <f t="shared" si="6"/>
        <v>0</v>
      </c>
      <c r="V42" s="1109">
        <f t="shared" si="6"/>
        <v>0</v>
      </c>
      <c r="W42" s="1110">
        <f t="shared" si="6"/>
        <v>0</v>
      </c>
      <c r="X42"/>
      <c r="Y42" s="768"/>
      <c r="AA42" s="1034"/>
    </row>
    <row r="43" spans="2:27">
      <c r="B43" s="1273"/>
      <c r="C43" s="163"/>
      <c r="D43" s="182" t="s">
        <v>958</v>
      </c>
      <c r="E43" s="184"/>
      <c r="F43" s="454"/>
      <c r="G43" s="1505">
        <v>0.03</v>
      </c>
      <c r="H43" s="1107" t="str">
        <f>IFERROR(I43/'2A'!$P$39,"")</f>
        <v/>
      </c>
      <c r="I43" s="1111">
        <v>0</v>
      </c>
      <c r="J43" s="1109">
        <f t="shared" si="6"/>
        <v>0</v>
      </c>
      <c r="K43" s="1109">
        <f t="shared" si="6"/>
        <v>0</v>
      </c>
      <c r="L43" s="1109">
        <f t="shared" si="6"/>
        <v>0</v>
      </c>
      <c r="M43" s="1109">
        <f t="shared" si="6"/>
        <v>0</v>
      </c>
      <c r="N43" s="1109">
        <f t="shared" si="6"/>
        <v>0</v>
      </c>
      <c r="O43" s="1109">
        <f t="shared" si="6"/>
        <v>0</v>
      </c>
      <c r="P43" s="1109">
        <f t="shared" si="6"/>
        <v>0</v>
      </c>
      <c r="Q43" s="1109">
        <f t="shared" si="6"/>
        <v>0</v>
      </c>
      <c r="R43" s="1109">
        <f t="shared" si="6"/>
        <v>0</v>
      </c>
      <c r="S43" s="1109">
        <f t="shared" si="6"/>
        <v>0</v>
      </c>
      <c r="T43" s="1109">
        <f t="shared" si="6"/>
        <v>0</v>
      </c>
      <c r="U43" s="1109">
        <f t="shared" si="6"/>
        <v>0</v>
      </c>
      <c r="V43" s="1109">
        <f t="shared" si="6"/>
        <v>0</v>
      </c>
      <c r="W43" s="1110">
        <f t="shared" si="6"/>
        <v>0</v>
      </c>
      <c r="X43"/>
      <c r="Y43" s="768"/>
      <c r="AA43" s="1034"/>
    </row>
    <row r="44" spans="2:27">
      <c r="B44" s="1273"/>
      <c r="C44" s="163"/>
      <c r="D44" s="182" t="s">
        <v>959</v>
      </c>
      <c r="E44" s="184"/>
      <c r="F44" s="454"/>
      <c r="G44" s="1505">
        <v>0.03</v>
      </c>
      <c r="H44" s="1107" t="str">
        <f>IFERROR(I44/'2A'!$P$39,"")</f>
        <v/>
      </c>
      <c r="I44" s="1111">
        <v>0</v>
      </c>
      <c r="J44" s="1109">
        <f t="shared" si="6"/>
        <v>0</v>
      </c>
      <c r="K44" s="1109">
        <f t="shared" si="6"/>
        <v>0</v>
      </c>
      <c r="L44" s="1109">
        <f t="shared" si="6"/>
        <v>0</v>
      </c>
      <c r="M44" s="1109">
        <f t="shared" si="6"/>
        <v>0</v>
      </c>
      <c r="N44" s="1109">
        <f t="shared" si="6"/>
        <v>0</v>
      </c>
      <c r="O44" s="1109">
        <f t="shared" si="6"/>
        <v>0</v>
      </c>
      <c r="P44" s="1109">
        <f t="shared" si="6"/>
        <v>0</v>
      </c>
      <c r="Q44" s="1109">
        <f t="shared" si="6"/>
        <v>0</v>
      </c>
      <c r="R44" s="1109">
        <f t="shared" si="6"/>
        <v>0</v>
      </c>
      <c r="S44" s="1109">
        <f t="shared" si="6"/>
        <v>0</v>
      </c>
      <c r="T44" s="1109">
        <f t="shared" si="6"/>
        <v>0</v>
      </c>
      <c r="U44" s="1109">
        <f t="shared" si="6"/>
        <v>0</v>
      </c>
      <c r="V44" s="1109">
        <f t="shared" si="6"/>
        <v>0</v>
      </c>
      <c r="W44" s="1110">
        <f t="shared" si="6"/>
        <v>0</v>
      </c>
      <c r="X44"/>
      <c r="Y44" s="768"/>
      <c r="AA44" s="1034"/>
    </row>
    <row r="45" spans="2:27">
      <c r="B45" s="1273"/>
      <c r="C45" s="163"/>
      <c r="D45" s="182" t="s">
        <v>960</v>
      </c>
      <c r="E45" s="183"/>
      <c r="F45" s="454"/>
      <c r="G45" s="1505">
        <v>0.03</v>
      </c>
      <c r="H45" s="1107" t="str">
        <f>IFERROR(I45/'2A'!$P$39,"")</f>
        <v/>
      </c>
      <c r="I45" s="1111">
        <v>0</v>
      </c>
      <c r="J45" s="1109">
        <f t="shared" si="6"/>
        <v>0</v>
      </c>
      <c r="K45" s="1109">
        <f t="shared" si="6"/>
        <v>0</v>
      </c>
      <c r="L45" s="1109">
        <f t="shared" si="6"/>
        <v>0</v>
      </c>
      <c r="M45" s="1109">
        <f t="shared" si="6"/>
        <v>0</v>
      </c>
      <c r="N45" s="1109">
        <f t="shared" si="6"/>
        <v>0</v>
      </c>
      <c r="O45" s="1109">
        <f t="shared" si="6"/>
        <v>0</v>
      </c>
      <c r="P45" s="1109">
        <f t="shared" si="6"/>
        <v>0</v>
      </c>
      <c r="Q45" s="1109">
        <f t="shared" si="6"/>
        <v>0</v>
      </c>
      <c r="R45" s="1109">
        <f t="shared" si="6"/>
        <v>0</v>
      </c>
      <c r="S45" s="1109">
        <f t="shared" si="6"/>
        <v>0</v>
      </c>
      <c r="T45" s="1109">
        <f t="shared" si="6"/>
        <v>0</v>
      </c>
      <c r="U45" s="1109">
        <f t="shared" si="6"/>
        <v>0</v>
      </c>
      <c r="V45" s="1109">
        <f t="shared" si="6"/>
        <v>0</v>
      </c>
      <c r="W45" s="1110">
        <f t="shared" si="6"/>
        <v>0</v>
      </c>
      <c r="X45"/>
      <c r="Y45" s="768"/>
      <c r="AA45" s="1034"/>
    </row>
    <row r="46" spans="2:27">
      <c r="B46" s="1273"/>
      <c r="C46" s="163"/>
      <c r="D46" s="182" t="s">
        <v>961</v>
      </c>
      <c r="E46" s="183"/>
      <c r="F46" s="454"/>
      <c r="G46" s="1505">
        <v>0.03</v>
      </c>
      <c r="H46" s="1107" t="str">
        <f>IFERROR(I46/'2A'!$P$39,"")</f>
        <v/>
      </c>
      <c r="I46" s="1111">
        <v>0</v>
      </c>
      <c r="J46" s="1109">
        <f t="shared" ref="J46:W50" si="7">I46+(I46*$G46)</f>
        <v>0</v>
      </c>
      <c r="K46" s="1109">
        <f t="shared" si="7"/>
        <v>0</v>
      </c>
      <c r="L46" s="1109">
        <f t="shared" si="7"/>
        <v>0</v>
      </c>
      <c r="M46" s="1109">
        <f t="shared" si="7"/>
        <v>0</v>
      </c>
      <c r="N46" s="1109">
        <f t="shared" si="7"/>
        <v>0</v>
      </c>
      <c r="O46" s="1109">
        <f t="shared" si="7"/>
        <v>0</v>
      </c>
      <c r="P46" s="1109">
        <f t="shared" si="7"/>
        <v>0</v>
      </c>
      <c r="Q46" s="1109">
        <f t="shared" si="7"/>
        <v>0</v>
      </c>
      <c r="R46" s="1109">
        <f t="shared" si="7"/>
        <v>0</v>
      </c>
      <c r="S46" s="1109">
        <f t="shared" si="7"/>
        <v>0</v>
      </c>
      <c r="T46" s="1109">
        <f t="shared" si="7"/>
        <v>0</v>
      </c>
      <c r="U46" s="1109">
        <f t="shared" si="7"/>
        <v>0</v>
      </c>
      <c r="V46" s="1109">
        <f t="shared" si="7"/>
        <v>0</v>
      </c>
      <c r="W46" s="1110">
        <f t="shared" si="7"/>
        <v>0</v>
      </c>
      <c r="X46"/>
      <c r="Y46" s="768"/>
      <c r="AA46" s="1034"/>
    </row>
    <row r="47" spans="2:27">
      <c r="B47" s="1273"/>
      <c r="C47" s="1028"/>
      <c r="D47" s="182" t="s">
        <v>962</v>
      </c>
      <c r="E47" s="183"/>
      <c r="F47" s="454"/>
      <c r="G47" s="1505">
        <v>0.03</v>
      </c>
      <c r="H47" s="1107" t="str">
        <f>IFERROR(I47/'2A'!$P$39,"")</f>
        <v/>
      </c>
      <c r="I47" s="1111">
        <v>0</v>
      </c>
      <c r="J47" s="1109">
        <f t="shared" si="7"/>
        <v>0</v>
      </c>
      <c r="K47" s="1109">
        <f t="shared" si="7"/>
        <v>0</v>
      </c>
      <c r="L47" s="1109">
        <f t="shared" si="7"/>
        <v>0</v>
      </c>
      <c r="M47" s="1109">
        <f t="shared" si="7"/>
        <v>0</v>
      </c>
      <c r="N47" s="1109">
        <f t="shared" si="7"/>
        <v>0</v>
      </c>
      <c r="O47" s="1109">
        <f t="shared" si="7"/>
        <v>0</v>
      </c>
      <c r="P47" s="1109">
        <f t="shared" si="7"/>
        <v>0</v>
      </c>
      <c r="Q47" s="1109">
        <f t="shared" si="7"/>
        <v>0</v>
      </c>
      <c r="R47" s="1109">
        <f t="shared" si="7"/>
        <v>0</v>
      </c>
      <c r="S47" s="1109">
        <f t="shared" si="7"/>
        <v>0</v>
      </c>
      <c r="T47" s="1109">
        <f t="shared" si="7"/>
        <v>0</v>
      </c>
      <c r="U47" s="1109">
        <f t="shared" si="7"/>
        <v>0</v>
      </c>
      <c r="V47" s="1109">
        <f t="shared" si="7"/>
        <v>0</v>
      </c>
      <c r="W47" s="1110">
        <f t="shared" si="7"/>
        <v>0</v>
      </c>
      <c r="X47"/>
      <c r="Y47" s="768"/>
      <c r="AA47" s="1034"/>
    </row>
    <row r="48" spans="2:27">
      <c r="B48" s="1273"/>
      <c r="C48" s="163"/>
      <c r="D48" s="182" t="s">
        <v>963</v>
      </c>
      <c r="E48" s="184"/>
      <c r="F48" s="454"/>
      <c r="G48" s="1505">
        <v>0.03</v>
      </c>
      <c r="H48" s="1107" t="str">
        <f>IFERROR(I48/'2A'!$P$39,"")</f>
        <v/>
      </c>
      <c r="I48" s="1111">
        <v>0</v>
      </c>
      <c r="J48" s="1109">
        <f t="shared" si="7"/>
        <v>0</v>
      </c>
      <c r="K48" s="1109">
        <f t="shared" si="7"/>
        <v>0</v>
      </c>
      <c r="L48" s="1109">
        <f t="shared" si="7"/>
        <v>0</v>
      </c>
      <c r="M48" s="1109">
        <f t="shared" si="7"/>
        <v>0</v>
      </c>
      <c r="N48" s="1109">
        <f t="shared" si="7"/>
        <v>0</v>
      </c>
      <c r="O48" s="1109">
        <f t="shared" si="7"/>
        <v>0</v>
      </c>
      <c r="P48" s="1109">
        <f t="shared" si="7"/>
        <v>0</v>
      </c>
      <c r="Q48" s="1109">
        <f t="shared" si="7"/>
        <v>0</v>
      </c>
      <c r="R48" s="1109">
        <f t="shared" si="7"/>
        <v>0</v>
      </c>
      <c r="S48" s="1109">
        <f t="shared" si="7"/>
        <v>0</v>
      </c>
      <c r="T48" s="1109">
        <f t="shared" si="7"/>
        <v>0</v>
      </c>
      <c r="U48" s="1109">
        <f t="shared" si="7"/>
        <v>0</v>
      </c>
      <c r="V48" s="1109">
        <f t="shared" si="7"/>
        <v>0</v>
      </c>
      <c r="W48" s="1110">
        <f t="shared" si="7"/>
        <v>0</v>
      </c>
      <c r="X48"/>
      <c r="Y48" s="768"/>
      <c r="AA48" s="1034"/>
    </row>
    <row r="49" spans="2:27">
      <c r="B49" s="1273"/>
      <c r="C49" s="163"/>
      <c r="D49" s="182" t="s">
        <v>964</v>
      </c>
      <c r="E49" s="184"/>
      <c r="F49" s="454"/>
      <c r="G49" s="1505">
        <v>0.03</v>
      </c>
      <c r="H49" s="1107" t="str">
        <f>IFERROR(I49/'2A'!$P$39,"")</f>
        <v/>
      </c>
      <c r="I49" s="1111">
        <v>0</v>
      </c>
      <c r="J49" s="1109">
        <f t="shared" si="7"/>
        <v>0</v>
      </c>
      <c r="K49" s="1109">
        <f t="shared" si="7"/>
        <v>0</v>
      </c>
      <c r="L49" s="1109">
        <f t="shared" si="7"/>
        <v>0</v>
      </c>
      <c r="M49" s="1109">
        <f t="shared" si="7"/>
        <v>0</v>
      </c>
      <c r="N49" s="1109">
        <f t="shared" si="7"/>
        <v>0</v>
      </c>
      <c r="O49" s="1109">
        <f t="shared" si="7"/>
        <v>0</v>
      </c>
      <c r="P49" s="1109">
        <f t="shared" si="7"/>
        <v>0</v>
      </c>
      <c r="Q49" s="1109">
        <f t="shared" si="7"/>
        <v>0</v>
      </c>
      <c r="R49" s="1109">
        <f t="shared" si="7"/>
        <v>0</v>
      </c>
      <c r="S49" s="1109">
        <f t="shared" si="7"/>
        <v>0</v>
      </c>
      <c r="T49" s="1109">
        <f t="shared" si="7"/>
        <v>0</v>
      </c>
      <c r="U49" s="1109">
        <f t="shared" si="7"/>
        <v>0</v>
      </c>
      <c r="V49" s="1109">
        <f t="shared" si="7"/>
        <v>0</v>
      </c>
      <c r="W49" s="1110">
        <f t="shared" si="7"/>
        <v>0</v>
      </c>
      <c r="X49"/>
      <c r="Y49" s="768"/>
      <c r="AA49" s="1034"/>
    </row>
    <row r="50" spans="2:27" ht="15" thickBot="1">
      <c r="B50" s="1273"/>
      <c r="C50" s="163"/>
      <c r="D50" s="185" t="s">
        <v>512</v>
      </c>
      <c r="E50" s="186"/>
      <c r="F50" s="454"/>
      <c r="G50" s="930">
        <v>0.03</v>
      </c>
      <c r="H50" s="1112" t="str">
        <f>IFERROR(I50/'2A'!$P$39,"")</f>
        <v/>
      </c>
      <c r="I50" s="1113">
        <v>0</v>
      </c>
      <c r="J50" s="1114">
        <f t="shared" si="7"/>
        <v>0</v>
      </c>
      <c r="K50" s="1114">
        <f t="shared" si="7"/>
        <v>0</v>
      </c>
      <c r="L50" s="1114">
        <f t="shared" si="7"/>
        <v>0</v>
      </c>
      <c r="M50" s="1114">
        <f t="shared" si="7"/>
        <v>0</v>
      </c>
      <c r="N50" s="1114">
        <f t="shared" si="7"/>
        <v>0</v>
      </c>
      <c r="O50" s="1114">
        <f t="shared" si="7"/>
        <v>0</v>
      </c>
      <c r="P50" s="1114">
        <f t="shared" si="7"/>
        <v>0</v>
      </c>
      <c r="Q50" s="1114">
        <f t="shared" si="7"/>
        <v>0</v>
      </c>
      <c r="R50" s="1114">
        <f t="shared" si="7"/>
        <v>0</v>
      </c>
      <c r="S50" s="1114">
        <f t="shared" si="7"/>
        <v>0</v>
      </c>
      <c r="T50" s="1114">
        <f t="shared" si="7"/>
        <v>0</v>
      </c>
      <c r="U50" s="1114">
        <f t="shared" si="7"/>
        <v>0</v>
      </c>
      <c r="V50" s="1114">
        <f t="shared" si="7"/>
        <v>0</v>
      </c>
      <c r="W50" s="1115">
        <f t="shared" si="7"/>
        <v>0</v>
      </c>
      <c r="X50"/>
      <c r="Y50" s="768"/>
      <c r="AA50" s="1034"/>
    </row>
    <row r="51" spans="2:27" ht="15" thickBot="1">
      <c r="B51" s="1273"/>
      <c r="C51" s="163"/>
      <c r="D51" s="159" t="s">
        <v>965</v>
      </c>
      <c r="E51" s="170"/>
      <c r="F51" s="171"/>
      <c r="G51" s="171"/>
      <c r="H51" s="1116" t="str">
        <f>IFERROR(I51/'2A'!$P$39,"")</f>
        <v/>
      </c>
      <c r="I51" s="1117">
        <f>SUM(I30:I50)</f>
        <v>0</v>
      </c>
      <c r="J51" s="1118">
        <f t="shared" ref="J51:W51" si="8">SUM(J30:J50)</f>
        <v>0</v>
      </c>
      <c r="K51" s="1118">
        <f t="shared" si="8"/>
        <v>0</v>
      </c>
      <c r="L51" s="1118">
        <f t="shared" si="8"/>
        <v>0</v>
      </c>
      <c r="M51" s="1118">
        <f t="shared" si="8"/>
        <v>0</v>
      </c>
      <c r="N51" s="1118">
        <f t="shared" si="8"/>
        <v>0</v>
      </c>
      <c r="O51" s="1118">
        <f t="shared" si="8"/>
        <v>0</v>
      </c>
      <c r="P51" s="1118">
        <f t="shared" si="8"/>
        <v>0</v>
      </c>
      <c r="Q51" s="1118">
        <f t="shared" si="8"/>
        <v>0</v>
      </c>
      <c r="R51" s="1118">
        <f t="shared" si="8"/>
        <v>0</v>
      </c>
      <c r="S51" s="1118">
        <f t="shared" si="8"/>
        <v>0</v>
      </c>
      <c r="T51" s="1118">
        <f t="shared" si="8"/>
        <v>0</v>
      </c>
      <c r="U51" s="1118">
        <f t="shared" si="8"/>
        <v>0</v>
      </c>
      <c r="V51" s="1118">
        <f t="shared" si="8"/>
        <v>0</v>
      </c>
      <c r="W51" s="1119">
        <f t="shared" si="8"/>
        <v>0</v>
      </c>
      <c r="X51"/>
      <c r="Y51" s="768"/>
    </row>
    <row r="52" spans="2:27" ht="15" thickBot="1">
      <c r="B52" s="1273"/>
      <c r="C52" s="163"/>
      <c r="D52" s="159"/>
      <c r="E52" s="170"/>
      <c r="F52" s="179"/>
      <c r="G52"/>
      <c r="H52" s="163"/>
      <c r="I52" s="2019"/>
      <c r="J52" s="2020"/>
      <c r="K52" s="2020"/>
      <c r="L52" s="2020"/>
      <c r="M52" s="2020"/>
      <c r="N52" s="2020"/>
      <c r="O52" s="2020"/>
      <c r="P52" s="2020"/>
      <c r="Q52" s="2020"/>
      <c r="R52" s="2020"/>
      <c r="S52" s="2020"/>
      <c r="T52" s="2020"/>
      <c r="U52" s="2020"/>
      <c r="V52" s="2020"/>
      <c r="W52" s="1035"/>
      <c r="X52"/>
      <c r="Y52" s="768"/>
    </row>
    <row r="53" spans="2:27" ht="7.5" customHeight="1" thickBot="1">
      <c r="B53" s="1273"/>
      <c r="C53" s="163"/>
      <c r="D53" s="159"/>
      <c r="E53" s="170"/>
      <c r="F53" s="179"/>
      <c r="G53"/>
      <c r="H53" s="163"/>
      <c r="I53" s="372"/>
      <c r="J53" s="372"/>
      <c r="K53" s="372"/>
      <c r="L53" s="372"/>
      <c r="M53" s="372"/>
      <c r="N53" s="372"/>
      <c r="O53" s="372"/>
      <c r="P53" s="372"/>
      <c r="Q53" s="372"/>
      <c r="R53" s="372"/>
      <c r="S53" s="372"/>
      <c r="T53" s="372"/>
      <c r="U53" s="372"/>
      <c r="V53" s="372"/>
      <c r="W53" s="372"/>
      <c r="X53"/>
      <c r="Y53" s="768"/>
    </row>
    <row r="54" spans="2:27" ht="9" customHeight="1">
      <c r="B54" s="1272"/>
      <c r="C54" s="1027"/>
      <c r="D54" s="1026"/>
      <c r="E54" s="1026"/>
      <c r="F54" s="1026"/>
      <c r="G54" s="1026"/>
      <c r="H54" s="1026"/>
      <c r="I54" s="1026"/>
      <c r="J54" s="1026"/>
      <c r="K54" s="1026"/>
      <c r="L54" s="1026"/>
      <c r="M54" s="1026"/>
      <c r="N54" s="1026"/>
      <c r="O54" s="1026"/>
      <c r="P54" s="1026"/>
      <c r="Q54" s="1026"/>
      <c r="R54" s="1026"/>
      <c r="S54" s="1026"/>
      <c r="T54" s="1026"/>
      <c r="U54" s="1026"/>
      <c r="V54" s="1026"/>
      <c r="W54" s="1026"/>
      <c r="X54" s="1026"/>
      <c r="Y54" s="1029"/>
    </row>
    <row r="55" spans="2:27" ht="18">
      <c r="B55" s="1273"/>
      <c r="C55" s="193"/>
      <c r="D55" s="1769" t="s">
        <v>966</v>
      </c>
      <c r="E55" s="1769"/>
      <c r="F55" s="1769"/>
      <c r="G55" s="1769"/>
      <c r="H55" s="1769"/>
      <c r="I55" s="1769"/>
      <c r="J55" s="1769"/>
      <c r="K55" s="1769"/>
      <c r="L55" s="1769"/>
      <c r="M55" s="1769"/>
      <c r="N55" s="1769"/>
      <c r="O55" s="1769"/>
      <c r="P55" s="1769"/>
      <c r="Q55" s="1769"/>
      <c r="R55" s="1769"/>
      <c r="S55" s="1769"/>
      <c r="T55" s="1769"/>
      <c r="U55" s="1769"/>
      <c r="V55" s="1769"/>
      <c r="W55" s="1769"/>
      <c r="X55" s="163"/>
      <c r="Y55" s="164"/>
    </row>
    <row r="56" spans="2:27">
      <c r="B56" s="1273"/>
      <c r="C56" s="962"/>
      <c r="D56" s="452" t="s">
        <v>967</v>
      </c>
      <c r="E56" s="156"/>
      <c r="F56" s="156"/>
      <c r="G56" s="156"/>
      <c r="H56" s="156"/>
      <c r="I56" s="156"/>
      <c r="J56" s="156"/>
      <c r="K56" s="156"/>
      <c r="L56" s="157"/>
      <c r="M56" s="156"/>
      <c r="N56" s="156"/>
      <c r="O56" s="156"/>
      <c r="P56" s="156"/>
      <c r="Q56" s="156"/>
      <c r="R56" s="156"/>
      <c r="S56" s="156"/>
      <c r="T56" s="156"/>
      <c r="U56" s="156"/>
      <c r="V56" s="156"/>
      <c r="W56" s="156"/>
      <c r="X56"/>
      <c r="Y56" s="768"/>
    </row>
    <row r="57" spans="2:27" ht="7.5" customHeight="1" thickBot="1">
      <c r="B57" s="1273"/>
      <c r="C57" s="91"/>
      <c r="D57" s="91"/>
      <c r="E57" s="91"/>
      <c r="F57" s="91"/>
      <c r="G57" s="91"/>
      <c r="H57" s="91"/>
      <c r="I57" s="91"/>
      <c r="J57" s="91"/>
      <c r="K57" s="91"/>
      <c r="L57" s="91"/>
      <c r="M57" s="91"/>
      <c r="N57" s="91"/>
      <c r="O57" s="91"/>
      <c r="P57" s="91"/>
      <c r="Q57" s="91"/>
      <c r="R57" s="91"/>
      <c r="S57" s="91"/>
      <c r="T57" s="91"/>
      <c r="U57" s="91"/>
      <c r="V57" s="91"/>
      <c r="W57" s="91"/>
      <c r="X57" s="91"/>
      <c r="Y57" s="424"/>
    </row>
    <row r="58" spans="2:27" ht="36.6" thickBot="1">
      <c r="B58" s="1273"/>
      <c r="C58" s="962"/>
      <c r="D58" s="1692" t="s">
        <v>968</v>
      </c>
      <c r="E58" s="1692"/>
      <c r="F58" s="170"/>
      <c r="G58" s="2017" t="s">
        <v>928</v>
      </c>
      <c r="H58" s="158" t="s">
        <v>944</v>
      </c>
      <c r="I58" s="153" t="s">
        <v>912</v>
      </c>
      <c r="J58" s="421" t="s">
        <v>913</v>
      </c>
      <c r="K58" s="421" t="s">
        <v>914</v>
      </c>
      <c r="L58" s="421" t="s">
        <v>915</v>
      </c>
      <c r="M58" s="421" t="s">
        <v>916</v>
      </c>
      <c r="N58" s="421" t="s">
        <v>917</v>
      </c>
      <c r="O58" s="421" t="s">
        <v>918</v>
      </c>
      <c r="P58" s="421" t="s">
        <v>919</v>
      </c>
      <c r="Q58" s="421" t="s">
        <v>920</v>
      </c>
      <c r="R58" s="421" t="s">
        <v>921</v>
      </c>
      <c r="S58" s="421" t="s">
        <v>922</v>
      </c>
      <c r="T58" s="421" t="s">
        <v>923</v>
      </c>
      <c r="U58" s="421" t="s">
        <v>924</v>
      </c>
      <c r="V58" s="421" t="s">
        <v>925</v>
      </c>
      <c r="W58" s="161" t="s">
        <v>926</v>
      </c>
      <c r="X58"/>
      <c r="Y58" s="768"/>
    </row>
    <row r="59" spans="2:27">
      <c r="B59" s="1273"/>
      <c r="C59" s="962"/>
      <c r="D59" s="1693"/>
      <c r="E59" s="1693"/>
      <c r="F59" s="455"/>
      <c r="G59" s="2014">
        <v>0.03</v>
      </c>
      <c r="H59" s="2018" t="str">
        <f>IFERROR(I59/'2A'!$P$39,"")</f>
        <v/>
      </c>
      <c r="I59" s="1283">
        <v>0</v>
      </c>
      <c r="J59" s="1099">
        <f t="shared" ref="J59:W60" si="9">I59+(I59*$G59)</f>
        <v>0</v>
      </c>
      <c r="K59" s="1099">
        <f t="shared" si="9"/>
        <v>0</v>
      </c>
      <c r="L59" s="1099">
        <f t="shared" si="9"/>
        <v>0</v>
      </c>
      <c r="M59" s="1099">
        <f t="shared" si="9"/>
        <v>0</v>
      </c>
      <c r="N59" s="1099">
        <f t="shared" si="9"/>
        <v>0</v>
      </c>
      <c r="O59" s="1099">
        <f t="shared" si="9"/>
        <v>0</v>
      </c>
      <c r="P59" s="1099">
        <f t="shared" si="9"/>
        <v>0</v>
      </c>
      <c r="Q59" s="1099">
        <f t="shared" si="9"/>
        <v>0</v>
      </c>
      <c r="R59" s="1099">
        <f t="shared" si="9"/>
        <v>0</v>
      </c>
      <c r="S59" s="1099">
        <f t="shared" si="9"/>
        <v>0</v>
      </c>
      <c r="T59" s="1099">
        <f t="shared" si="9"/>
        <v>0</v>
      </c>
      <c r="U59" s="1099">
        <f t="shared" si="9"/>
        <v>0</v>
      </c>
      <c r="V59" s="1099">
        <f t="shared" si="9"/>
        <v>0</v>
      </c>
      <c r="W59" s="1100">
        <f t="shared" si="9"/>
        <v>0</v>
      </c>
      <c r="X59"/>
      <c r="Y59" s="768"/>
    </row>
    <row r="60" spans="2:27" ht="15" thickBot="1">
      <c r="B60" s="1273"/>
      <c r="C60" s="962"/>
      <c r="D60" s="1694"/>
      <c r="E60" s="1694"/>
      <c r="F60" s="454"/>
      <c r="G60" s="930">
        <v>0.03</v>
      </c>
      <c r="H60" s="1112" t="str">
        <f>IFERROR(I60/'2A'!$P$39,"")</f>
        <v/>
      </c>
      <c r="I60" s="1284">
        <v>0</v>
      </c>
      <c r="J60" s="1102">
        <f t="shared" si="9"/>
        <v>0</v>
      </c>
      <c r="K60" s="1102">
        <f t="shared" si="9"/>
        <v>0</v>
      </c>
      <c r="L60" s="1102">
        <f t="shared" si="9"/>
        <v>0</v>
      </c>
      <c r="M60" s="1102">
        <f t="shared" si="9"/>
        <v>0</v>
      </c>
      <c r="N60" s="1102">
        <f t="shared" si="9"/>
        <v>0</v>
      </c>
      <c r="O60" s="1102">
        <f t="shared" si="9"/>
        <v>0</v>
      </c>
      <c r="P60" s="1102">
        <f t="shared" si="9"/>
        <v>0</v>
      </c>
      <c r="Q60" s="1102">
        <f t="shared" si="9"/>
        <v>0</v>
      </c>
      <c r="R60" s="1102">
        <f t="shared" si="9"/>
        <v>0</v>
      </c>
      <c r="S60" s="1102">
        <f t="shared" si="9"/>
        <v>0</v>
      </c>
      <c r="T60" s="1102">
        <f t="shared" si="9"/>
        <v>0</v>
      </c>
      <c r="U60" s="1102">
        <f t="shared" si="9"/>
        <v>0</v>
      </c>
      <c r="V60" s="1102">
        <f t="shared" si="9"/>
        <v>0</v>
      </c>
      <c r="W60" s="1103">
        <f t="shared" si="9"/>
        <v>0</v>
      </c>
      <c r="X60"/>
      <c r="Y60" s="768"/>
    </row>
    <row r="61" spans="2:27" ht="15" thickBot="1">
      <c r="B61" s="1273"/>
      <c r="C61" s="962"/>
      <c r="D61" s="159" t="s">
        <v>969</v>
      </c>
      <c r="E61" s="170"/>
      <c r="F61" s="170"/>
      <c r="G61" s="170"/>
      <c r="H61" s="1116" t="str">
        <f>IFERROR(I61/#REF!,"")</f>
        <v/>
      </c>
      <c r="I61" s="1120">
        <f>SUM(I59:I60)</f>
        <v>0</v>
      </c>
      <c r="J61" s="1121">
        <f t="shared" ref="J61:W61" si="10">SUM(J59:J60)</f>
        <v>0</v>
      </c>
      <c r="K61" s="1121">
        <f t="shared" si="10"/>
        <v>0</v>
      </c>
      <c r="L61" s="1121">
        <f t="shared" si="10"/>
        <v>0</v>
      </c>
      <c r="M61" s="1121">
        <f t="shared" si="10"/>
        <v>0</v>
      </c>
      <c r="N61" s="1121">
        <f t="shared" si="10"/>
        <v>0</v>
      </c>
      <c r="O61" s="1121">
        <f t="shared" si="10"/>
        <v>0</v>
      </c>
      <c r="P61" s="1121">
        <f t="shared" si="10"/>
        <v>0</v>
      </c>
      <c r="Q61" s="1121">
        <f t="shared" si="10"/>
        <v>0</v>
      </c>
      <c r="R61" s="1121">
        <f t="shared" si="10"/>
        <v>0</v>
      </c>
      <c r="S61" s="1121">
        <f t="shared" si="10"/>
        <v>0</v>
      </c>
      <c r="T61" s="1121">
        <f t="shared" si="10"/>
        <v>0</v>
      </c>
      <c r="U61" s="1121">
        <f t="shared" si="10"/>
        <v>0</v>
      </c>
      <c r="V61" s="1121">
        <f t="shared" si="10"/>
        <v>0</v>
      </c>
      <c r="W61" s="1122">
        <f t="shared" si="10"/>
        <v>0</v>
      </c>
      <c r="X61"/>
      <c r="Y61" s="768"/>
    </row>
    <row r="62" spans="2:27" ht="15" thickBot="1">
      <c r="B62" s="1273"/>
      <c r="C62" s="962"/>
      <c r="D62" s="159"/>
      <c r="E62" s="170"/>
      <c r="F62" s="170"/>
      <c r="G62" s="170"/>
      <c r="H62" s="190"/>
      <c r="I62" s="372"/>
      <c r="J62" s="372"/>
      <c r="K62" s="372"/>
      <c r="L62" s="372"/>
      <c r="M62" s="372"/>
      <c r="N62" s="372"/>
      <c r="O62" s="372"/>
      <c r="P62" s="372"/>
      <c r="Q62" s="372"/>
      <c r="R62" s="372"/>
      <c r="S62" s="372"/>
      <c r="T62" s="372"/>
      <c r="U62" s="372"/>
      <c r="V62" s="372"/>
      <c r="W62" s="372"/>
      <c r="X62"/>
      <c r="Y62" s="768"/>
    </row>
    <row r="63" spans="2:27">
      <c r="B63" s="1273"/>
      <c r="C63" s="962"/>
      <c r="D63" s="187" t="s">
        <v>970</v>
      </c>
      <c r="E63" s="188"/>
      <c r="F63" s="455"/>
      <c r="G63" s="2014">
        <v>0.03</v>
      </c>
      <c r="H63" s="2018" t="str">
        <f>IFERROR(I63/'2A'!$P$39,"")</f>
        <v/>
      </c>
      <c r="I63" s="1283">
        <v>0</v>
      </c>
      <c r="J63" s="1099">
        <f t="shared" ref="J63:W64" si="11">I63+(I63*$G63)</f>
        <v>0</v>
      </c>
      <c r="K63" s="1099">
        <f t="shared" si="11"/>
        <v>0</v>
      </c>
      <c r="L63" s="1099">
        <f t="shared" si="11"/>
        <v>0</v>
      </c>
      <c r="M63" s="1099">
        <f t="shared" si="11"/>
        <v>0</v>
      </c>
      <c r="N63" s="1099">
        <f t="shared" si="11"/>
        <v>0</v>
      </c>
      <c r="O63" s="1099">
        <f t="shared" si="11"/>
        <v>0</v>
      </c>
      <c r="P63" s="1099">
        <f t="shared" si="11"/>
        <v>0</v>
      </c>
      <c r="Q63" s="1099">
        <f t="shared" si="11"/>
        <v>0</v>
      </c>
      <c r="R63" s="1099">
        <f t="shared" si="11"/>
        <v>0</v>
      </c>
      <c r="S63" s="1099">
        <f t="shared" si="11"/>
        <v>0</v>
      </c>
      <c r="T63" s="1099">
        <f t="shared" si="11"/>
        <v>0</v>
      </c>
      <c r="U63" s="1099">
        <f t="shared" si="11"/>
        <v>0</v>
      </c>
      <c r="V63" s="1099">
        <f t="shared" si="11"/>
        <v>0</v>
      </c>
      <c r="W63" s="1100">
        <f t="shared" si="11"/>
        <v>0</v>
      </c>
      <c r="X63"/>
      <c r="Y63" s="768"/>
    </row>
    <row r="64" spans="2:27" ht="15" thickBot="1">
      <c r="B64" s="1273"/>
      <c r="C64" s="962"/>
      <c r="D64" s="189" t="s">
        <v>971</v>
      </c>
      <c r="E64" s="186"/>
      <c r="F64" s="454"/>
      <c r="G64" s="1506">
        <v>0.03</v>
      </c>
      <c r="H64" s="1112" t="str">
        <f>IFERROR(I64/'2A'!$P$39,"")</f>
        <v/>
      </c>
      <c r="I64" s="1123">
        <v>0</v>
      </c>
      <c r="J64" s="1114">
        <f t="shared" si="11"/>
        <v>0</v>
      </c>
      <c r="K64" s="1114">
        <f t="shared" si="11"/>
        <v>0</v>
      </c>
      <c r="L64" s="1114">
        <f t="shared" si="11"/>
        <v>0</v>
      </c>
      <c r="M64" s="1114">
        <f t="shared" si="11"/>
        <v>0</v>
      </c>
      <c r="N64" s="1114">
        <f t="shared" si="11"/>
        <v>0</v>
      </c>
      <c r="O64" s="1114">
        <f t="shared" si="11"/>
        <v>0</v>
      </c>
      <c r="P64" s="1114">
        <f t="shared" si="11"/>
        <v>0</v>
      </c>
      <c r="Q64" s="1114">
        <f t="shared" si="11"/>
        <v>0</v>
      </c>
      <c r="R64" s="1114">
        <f t="shared" si="11"/>
        <v>0</v>
      </c>
      <c r="S64" s="1114">
        <f t="shared" si="11"/>
        <v>0</v>
      </c>
      <c r="T64" s="1114">
        <f t="shared" si="11"/>
        <v>0</v>
      </c>
      <c r="U64" s="1114">
        <f t="shared" si="11"/>
        <v>0</v>
      </c>
      <c r="V64" s="1114">
        <f t="shared" si="11"/>
        <v>0</v>
      </c>
      <c r="W64" s="1115">
        <f t="shared" si="11"/>
        <v>0</v>
      </c>
      <c r="X64"/>
      <c r="Y64" s="768"/>
    </row>
    <row r="65" spans="2:25" ht="15" thickBot="1">
      <c r="B65" s="1273"/>
      <c r="C65" s="962"/>
      <c r="D65" s="159" t="s">
        <v>972</v>
      </c>
      <c r="E65" s="170"/>
      <c r="F65" s="170"/>
      <c r="G65" s="170"/>
      <c r="H65" s="1488" t="str">
        <f>IFERROR(I65/#REF!,"")</f>
        <v/>
      </c>
      <c r="I65" s="1124">
        <f>SUM(I63:I64)</f>
        <v>0</v>
      </c>
      <c r="J65" s="1125">
        <f t="shared" ref="J65:W65" si="12">SUM(J63:J64)</f>
        <v>0</v>
      </c>
      <c r="K65" s="1125">
        <f t="shared" si="12"/>
        <v>0</v>
      </c>
      <c r="L65" s="1125">
        <f t="shared" si="12"/>
        <v>0</v>
      </c>
      <c r="M65" s="1125">
        <f t="shared" si="12"/>
        <v>0</v>
      </c>
      <c r="N65" s="1125">
        <f t="shared" si="12"/>
        <v>0</v>
      </c>
      <c r="O65" s="1125">
        <f t="shared" si="12"/>
        <v>0</v>
      </c>
      <c r="P65" s="1125">
        <f t="shared" si="12"/>
        <v>0</v>
      </c>
      <c r="Q65" s="1125">
        <f t="shared" si="12"/>
        <v>0</v>
      </c>
      <c r="R65" s="1125">
        <f t="shared" si="12"/>
        <v>0</v>
      </c>
      <c r="S65" s="1125">
        <f t="shared" si="12"/>
        <v>0</v>
      </c>
      <c r="T65" s="1125">
        <f t="shared" si="12"/>
        <v>0</v>
      </c>
      <c r="U65" s="1125">
        <f t="shared" si="12"/>
        <v>0</v>
      </c>
      <c r="V65" s="1125">
        <f t="shared" si="12"/>
        <v>0</v>
      </c>
      <c r="W65" s="1126">
        <f t="shared" si="12"/>
        <v>0</v>
      </c>
      <c r="X65"/>
      <c r="Y65" s="768"/>
    </row>
    <row r="66" spans="2:25" ht="15" thickBot="1">
      <c r="B66" s="1273"/>
      <c r="C66" s="962"/>
      <c r="D66" s="159"/>
      <c r="E66" s="170"/>
      <c r="F66" s="170"/>
      <c r="G66" s="170"/>
      <c r="H66" s="190"/>
      <c r="I66" s="372"/>
      <c r="J66" s="372"/>
      <c r="K66" s="372"/>
      <c r="L66" s="372"/>
      <c r="M66" s="372"/>
      <c r="N66" s="372"/>
      <c r="O66" s="372"/>
      <c r="P66" s="372"/>
      <c r="Q66" s="372"/>
      <c r="R66" s="372"/>
      <c r="S66" s="372"/>
      <c r="T66" s="372"/>
      <c r="U66" s="372"/>
      <c r="V66" s="372"/>
      <c r="W66" s="372"/>
      <c r="X66"/>
      <c r="Y66" s="768"/>
    </row>
    <row r="67" spans="2:25" ht="15" thickBot="1">
      <c r="B67" s="1273"/>
      <c r="C67" s="163"/>
      <c r="D67" s="191" t="s">
        <v>973</v>
      </c>
      <c r="E67" s="173"/>
      <c r="F67" s="368"/>
      <c r="G67" s="1507">
        <v>0</v>
      </c>
      <c r="H67" s="173"/>
      <c r="I67" s="1127">
        <v>0</v>
      </c>
      <c r="J67" s="1128">
        <f t="shared" ref="J67:W67" si="13">I67+(I67*$G67)</f>
        <v>0</v>
      </c>
      <c r="K67" s="1128">
        <f t="shared" si="13"/>
        <v>0</v>
      </c>
      <c r="L67" s="1128">
        <f t="shared" si="13"/>
        <v>0</v>
      </c>
      <c r="M67" s="1128">
        <f t="shared" si="13"/>
        <v>0</v>
      </c>
      <c r="N67" s="1128">
        <f t="shared" si="13"/>
        <v>0</v>
      </c>
      <c r="O67" s="1128">
        <f t="shared" si="13"/>
        <v>0</v>
      </c>
      <c r="P67" s="1128">
        <f t="shared" si="13"/>
        <v>0</v>
      </c>
      <c r="Q67" s="1128">
        <f t="shared" si="13"/>
        <v>0</v>
      </c>
      <c r="R67" s="1128">
        <f t="shared" si="13"/>
        <v>0</v>
      </c>
      <c r="S67" s="1128">
        <f t="shared" si="13"/>
        <v>0</v>
      </c>
      <c r="T67" s="1128">
        <f t="shared" si="13"/>
        <v>0</v>
      </c>
      <c r="U67" s="1128">
        <f t="shared" si="13"/>
        <v>0</v>
      </c>
      <c r="V67" s="1128">
        <f t="shared" si="13"/>
        <v>0</v>
      </c>
      <c r="W67" s="1129">
        <f t="shared" si="13"/>
        <v>0</v>
      </c>
      <c r="X67"/>
      <c r="Y67" s="768"/>
    </row>
    <row r="68" spans="2:25" ht="15.6" thickTop="1" thickBot="1">
      <c r="B68" s="1273"/>
      <c r="C68" s="163"/>
      <c r="D68" s="178" t="s">
        <v>974</v>
      </c>
      <c r="E68" s="170"/>
      <c r="F68" s="170"/>
      <c r="G68" s="170"/>
      <c r="H68" s="171" t="s">
        <v>935</v>
      </c>
      <c r="I68" s="1130">
        <f>I51+I61+I65+I67</f>
        <v>0</v>
      </c>
      <c r="J68" s="1131">
        <f t="shared" ref="J68:W68" si="14">J51+J61+J65+J67</f>
        <v>0</v>
      </c>
      <c r="K68" s="1131">
        <f t="shared" si="14"/>
        <v>0</v>
      </c>
      <c r="L68" s="1131">
        <f t="shared" si="14"/>
        <v>0</v>
      </c>
      <c r="M68" s="1131">
        <f t="shared" si="14"/>
        <v>0</v>
      </c>
      <c r="N68" s="1131">
        <f t="shared" si="14"/>
        <v>0</v>
      </c>
      <c r="O68" s="1131">
        <f t="shared" si="14"/>
        <v>0</v>
      </c>
      <c r="P68" s="1131">
        <f t="shared" si="14"/>
        <v>0</v>
      </c>
      <c r="Q68" s="1131">
        <f t="shared" si="14"/>
        <v>0</v>
      </c>
      <c r="R68" s="1131">
        <f t="shared" si="14"/>
        <v>0</v>
      </c>
      <c r="S68" s="1131">
        <f t="shared" si="14"/>
        <v>0</v>
      </c>
      <c r="T68" s="1131">
        <f t="shared" si="14"/>
        <v>0</v>
      </c>
      <c r="U68" s="1131">
        <f t="shared" si="14"/>
        <v>0</v>
      </c>
      <c r="V68" s="1131">
        <f t="shared" si="14"/>
        <v>0</v>
      </c>
      <c r="W68" s="1132">
        <f t="shared" si="14"/>
        <v>0</v>
      </c>
      <c r="X68"/>
      <c r="Y68" s="768"/>
    </row>
    <row r="69" spans="2:25" ht="7.5" customHeight="1" thickBot="1">
      <c r="B69" s="1273"/>
      <c r="C69" s="163"/>
      <c r="D69" s="170"/>
      <c r="E69" s="170"/>
      <c r="F69" s="170"/>
      <c r="G69" s="170"/>
      <c r="H69" s="170"/>
      <c r="I69" s="2021"/>
      <c r="J69" s="2021"/>
      <c r="K69" s="2021"/>
      <c r="L69" s="2021"/>
      <c r="M69" s="2021"/>
      <c r="N69" s="2021"/>
      <c r="O69" s="2021"/>
      <c r="P69" s="2021"/>
      <c r="Q69" s="2021"/>
      <c r="R69" s="2021"/>
      <c r="S69" s="2021"/>
      <c r="T69" s="2021"/>
      <c r="U69" s="2021"/>
      <c r="V69" s="2021"/>
      <c r="W69" s="2021"/>
      <c r="X69"/>
      <c r="Y69" s="768"/>
    </row>
    <row r="70" spans="2:25" ht="15" thickBot="1">
      <c r="B70" s="1273"/>
      <c r="C70" s="163"/>
      <c r="D70" s="1030" t="s">
        <v>975</v>
      </c>
      <c r="E70" s="170"/>
      <c r="F70" s="170"/>
      <c r="G70"/>
      <c r="H70" s="171" t="s">
        <v>935</v>
      </c>
      <c r="I70" s="1083">
        <f>I25-I68</f>
        <v>0</v>
      </c>
      <c r="J70" s="1084">
        <f t="shared" ref="J70:W70" si="15">J25-J68</f>
        <v>0</v>
      </c>
      <c r="K70" s="1084">
        <f t="shared" si="15"/>
        <v>0</v>
      </c>
      <c r="L70" s="1084">
        <f t="shared" si="15"/>
        <v>0</v>
      </c>
      <c r="M70" s="1084">
        <f t="shared" si="15"/>
        <v>0</v>
      </c>
      <c r="N70" s="1084">
        <f t="shared" si="15"/>
        <v>0</v>
      </c>
      <c r="O70" s="1084">
        <f t="shared" si="15"/>
        <v>0</v>
      </c>
      <c r="P70" s="1084">
        <f t="shared" si="15"/>
        <v>0</v>
      </c>
      <c r="Q70" s="1084">
        <f t="shared" si="15"/>
        <v>0</v>
      </c>
      <c r="R70" s="1084">
        <f t="shared" si="15"/>
        <v>0</v>
      </c>
      <c r="S70" s="1084">
        <f t="shared" si="15"/>
        <v>0</v>
      </c>
      <c r="T70" s="1084">
        <f t="shared" si="15"/>
        <v>0</v>
      </c>
      <c r="U70" s="1084">
        <f t="shared" si="15"/>
        <v>0</v>
      </c>
      <c r="V70" s="1084">
        <f t="shared" si="15"/>
        <v>0</v>
      </c>
      <c r="W70" s="1085">
        <f t="shared" si="15"/>
        <v>0</v>
      </c>
      <c r="X70"/>
      <c r="Y70" s="768"/>
    </row>
    <row r="71" spans="2:25" s="1033" customFormat="1" ht="12">
      <c r="B71" s="1274"/>
      <c r="C71" s="1031"/>
      <c r="D71" s="159" t="s">
        <v>976</v>
      </c>
      <c r="E71" s="1031"/>
      <c r="F71" s="1031"/>
      <c r="G71" s="1031"/>
      <c r="H71" s="1031"/>
      <c r="I71" s="1031"/>
      <c r="J71" s="1031"/>
      <c r="K71" s="1031"/>
      <c r="L71" s="1031"/>
      <c r="M71" s="1031"/>
      <c r="N71" s="1031"/>
      <c r="O71" s="1031"/>
      <c r="P71" s="1031"/>
      <c r="Q71" s="1031"/>
      <c r="R71" s="1031"/>
      <c r="S71" s="1031"/>
      <c r="T71" s="1031"/>
      <c r="U71" s="1031"/>
      <c r="V71" s="1031"/>
      <c r="W71" s="1031"/>
      <c r="X71" s="1031"/>
      <c r="Y71" s="1032"/>
    </row>
    <row r="72" spans="2:25" s="1033" customFormat="1" ht="6.75" customHeight="1">
      <c r="B72" s="1274"/>
      <c r="C72" s="1031"/>
      <c r="D72" s="159"/>
      <c r="E72" s="1031"/>
      <c r="F72" s="1031"/>
      <c r="G72" s="1031"/>
      <c r="H72" s="1031"/>
      <c r="I72" s="1031"/>
      <c r="J72" s="1031"/>
      <c r="K72" s="1031"/>
      <c r="L72" s="1031"/>
      <c r="M72" s="1031"/>
      <c r="N72" s="1031"/>
      <c r="O72" s="1031"/>
      <c r="P72" s="1031"/>
      <c r="Q72" s="1031"/>
      <c r="R72" s="1031"/>
      <c r="S72" s="1031"/>
      <c r="T72" s="1031"/>
      <c r="U72" s="1031"/>
      <c r="V72" s="1031"/>
      <c r="W72" s="1031"/>
      <c r="X72" s="1031"/>
      <c r="Y72" s="1032"/>
    </row>
    <row r="73" spans="2:25" ht="7.5" customHeight="1">
      <c r="B73" s="1273"/>
      <c r="C73" s="1179"/>
      <c r="D73" s="587"/>
      <c r="E73" s="587"/>
      <c r="F73" s="587"/>
      <c r="G73" s="587"/>
      <c r="H73" s="587"/>
      <c r="I73" s="587"/>
      <c r="J73" s="587"/>
      <c r="K73" s="587"/>
      <c r="L73" s="587"/>
      <c r="M73" s="587"/>
      <c r="N73" s="587"/>
      <c r="O73" s="587"/>
      <c r="P73" s="587"/>
      <c r="Q73" s="587"/>
      <c r="R73" s="587"/>
      <c r="S73" s="587"/>
      <c r="T73" s="587"/>
      <c r="U73" s="587"/>
      <c r="V73" s="587"/>
      <c r="W73" s="587"/>
      <c r="X73" s="1180"/>
      <c r="Y73" s="768"/>
    </row>
    <row r="74" spans="2:25">
      <c r="B74" s="1273"/>
      <c r="C74" s="1181"/>
      <c r="D74" s="1699" t="s">
        <v>977</v>
      </c>
      <c r="E74" s="1699"/>
      <c r="F74" s="1009"/>
      <c r="G74" s="1009"/>
      <c r="H74" s="1009"/>
      <c r="I74" s="1009"/>
      <c r="J74" s="1009"/>
      <c r="K74" s="1009"/>
      <c r="L74" s="1009"/>
      <c r="M74" s="1009"/>
      <c r="N74" s="1009"/>
      <c r="O74" s="1009"/>
      <c r="P74" s="1009"/>
      <c r="Q74" s="1009"/>
      <c r="R74" s="1009"/>
      <c r="S74" s="1009"/>
      <c r="T74" s="1009"/>
      <c r="U74" s="1009"/>
      <c r="V74" s="1009"/>
      <c r="W74" s="1009"/>
      <c r="X74" s="1182"/>
      <c r="Y74" s="768"/>
    </row>
    <row r="75" spans="2:25" ht="7.5" customHeight="1" thickBot="1">
      <c r="B75" s="1273"/>
      <c r="C75" s="1181"/>
      <c r="D75" s="1191"/>
      <c r="E75" s="1191"/>
      <c r="F75" s="91"/>
      <c r="G75" s="91"/>
      <c r="H75" s="91"/>
      <c r="I75" s="91"/>
      <c r="J75" s="91"/>
      <c r="K75" s="91"/>
      <c r="L75" s="91"/>
      <c r="M75" s="91"/>
      <c r="N75" s="91"/>
      <c r="O75" s="91"/>
      <c r="P75" s="91"/>
      <c r="Q75" s="91"/>
      <c r="R75" s="91"/>
      <c r="S75" s="91"/>
      <c r="T75" s="91"/>
      <c r="U75" s="91"/>
      <c r="V75" s="91"/>
      <c r="W75" s="91"/>
      <c r="X75" s="1182"/>
      <c r="Y75" s="768"/>
    </row>
    <row r="76" spans="2:25" ht="15" thickBot="1">
      <c r="B76" s="1273"/>
      <c r="C76" s="1181"/>
      <c r="D76" s="170" t="s">
        <v>978</v>
      </c>
      <c r="E76" s="172"/>
      <c r="F76" s="91"/>
      <c r="G76" s="1183"/>
      <c r="H76" s="91"/>
      <c r="I76" s="1098">
        <f>'8B'!F44</f>
        <v>0</v>
      </c>
      <c r="J76" s="1099">
        <v>0</v>
      </c>
      <c r="K76" s="1099">
        <v>0</v>
      </c>
      <c r="L76" s="1099">
        <v>0</v>
      </c>
      <c r="M76" s="1099">
        <v>0</v>
      </c>
      <c r="N76" s="1099">
        <v>0</v>
      </c>
      <c r="O76" s="1099">
        <v>0</v>
      </c>
      <c r="P76" s="1099">
        <v>0</v>
      </c>
      <c r="Q76" s="1099">
        <v>0</v>
      </c>
      <c r="R76" s="1099">
        <v>0</v>
      </c>
      <c r="S76" s="1099">
        <v>0</v>
      </c>
      <c r="T76" s="1099">
        <v>0</v>
      </c>
      <c r="U76" s="1099">
        <v>0</v>
      </c>
      <c r="V76" s="1099">
        <v>0</v>
      </c>
      <c r="W76" s="1100">
        <v>0</v>
      </c>
      <c r="X76" s="1182"/>
      <c r="Y76" s="768"/>
    </row>
    <row r="77" spans="2:25" ht="15" thickBot="1">
      <c r="B77" s="1273"/>
      <c r="C77" s="1184"/>
      <c r="D77" s="159" t="s">
        <v>979</v>
      </c>
      <c r="E77" s="170"/>
      <c r="F77" s="1185"/>
      <c r="G77" s="1508">
        <v>0.03</v>
      </c>
      <c r="H77" s="820" t="str">
        <f>IFERROR(I77/'2A'!$P$39,"")</f>
        <v/>
      </c>
      <c r="I77" s="1101">
        <f>'8C'!L35+'8C'!L49</f>
        <v>0</v>
      </c>
      <c r="J77" s="1102">
        <f t="shared" ref="J77:W77" si="16">I77+(I77*$G77)</f>
        <v>0</v>
      </c>
      <c r="K77" s="1102">
        <f t="shared" si="16"/>
        <v>0</v>
      </c>
      <c r="L77" s="1102">
        <f t="shared" si="16"/>
        <v>0</v>
      </c>
      <c r="M77" s="1102">
        <f t="shared" si="16"/>
        <v>0</v>
      </c>
      <c r="N77" s="1102">
        <f t="shared" si="16"/>
        <v>0</v>
      </c>
      <c r="O77" s="1102">
        <f t="shared" si="16"/>
        <v>0</v>
      </c>
      <c r="P77" s="1102">
        <f t="shared" si="16"/>
        <v>0</v>
      </c>
      <c r="Q77" s="1102">
        <f t="shared" si="16"/>
        <v>0</v>
      </c>
      <c r="R77" s="1102">
        <f t="shared" si="16"/>
        <v>0</v>
      </c>
      <c r="S77" s="1102">
        <f t="shared" si="16"/>
        <v>0</v>
      </c>
      <c r="T77" s="1102">
        <f t="shared" si="16"/>
        <v>0</v>
      </c>
      <c r="U77" s="1102">
        <f t="shared" si="16"/>
        <v>0</v>
      </c>
      <c r="V77" s="1102">
        <f t="shared" si="16"/>
        <v>0</v>
      </c>
      <c r="W77" s="1103">
        <f t="shared" si="16"/>
        <v>0</v>
      </c>
      <c r="X77" s="1182"/>
      <c r="Y77" s="768"/>
    </row>
    <row r="78" spans="2:25" ht="15" thickBot="1">
      <c r="B78" s="1273"/>
      <c r="C78" s="1184"/>
      <c r="D78" s="159" t="s">
        <v>980</v>
      </c>
      <c r="E78" s="170"/>
      <c r="F78" s="1185"/>
      <c r="G78" s="1185"/>
      <c r="H78" s="190"/>
      <c r="I78" s="1104">
        <f>IF((I76-I77)&lt;0,(I76-I77),0)</f>
        <v>0</v>
      </c>
      <c r="J78" s="1275">
        <f t="shared" ref="J78:W78" si="17">IF((J76-J77)&lt;0,(J76-J77),0)</f>
        <v>0</v>
      </c>
      <c r="K78" s="1275">
        <f t="shared" si="17"/>
        <v>0</v>
      </c>
      <c r="L78" s="1275">
        <f t="shared" si="17"/>
        <v>0</v>
      </c>
      <c r="M78" s="1275">
        <f t="shared" si="17"/>
        <v>0</v>
      </c>
      <c r="N78" s="1275">
        <f t="shared" si="17"/>
        <v>0</v>
      </c>
      <c r="O78" s="1275">
        <f t="shared" si="17"/>
        <v>0</v>
      </c>
      <c r="P78" s="1275">
        <f t="shared" si="17"/>
        <v>0</v>
      </c>
      <c r="Q78" s="1275">
        <f t="shared" si="17"/>
        <v>0</v>
      </c>
      <c r="R78" s="1275">
        <f t="shared" si="17"/>
        <v>0</v>
      </c>
      <c r="S78" s="1275">
        <f t="shared" si="17"/>
        <v>0</v>
      </c>
      <c r="T78" s="1275">
        <f t="shared" si="17"/>
        <v>0</v>
      </c>
      <c r="U78" s="1275">
        <f t="shared" si="17"/>
        <v>0</v>
      </c>
      <c r="V78" s="1275">
        <f t="shared" si="17"/>
        <v>0</v>
      </c>
      <c r="W78" s="1276">
        <f t="shared" si="17"/>
        <v>0</v>
      </c>
      <c r="X78" s="1182"/>
      <c r="Y78" s="768"/>
    </row>
    <row r="79" spans="2:25" ht="15" thickBot="1">
      <c r="B79" s="1273"/>
      <c r="C79" s="1181"/>
      <c r="D79" s="170" t="s">
        <v>981</v>
      </c>
      <c r="E79" s="172"/>
      <c r="F79" s="91"/>
      <c r="G79" s="1183"/>
      <c r="H79" s="820" t="str">
        <f>IFERROR(I79/'2A'!$P$39,"")</f>
        <v/>
      </c>
      <c r="I79" s="1105">
        <f>'8C'!R35+'8C'!R49</f>
        <v>0</v>
      </c>
      <c r="J79" s="2022">
        <f t="shared" ref="J79:W79" si="18">I79+(I79*$G77)</f>
        <v>0</v>
      </c>
      <c r="K79" s="2022">
        <f t="shared" si="18"/>
        <v>0</v>
      </c>
      <c r="L79" s="2022">
        <f t="shared" si="18"/>
        <v>0</v>
      </c>
      <c r="M79" s="2022">
        <f t="shared" si="18"/>
        <v>0</v>
      </c>
      <c r="N79" s="2022">
        <f t="shared" si="18"/>
        <v>0</v>
      </c>
      <c r="O79" s="2022">
        <f t="shared" si="18"/>
        <v>0</v>
      </c>
      <c r="P79" s="2022">
        <f t="shared" si="18"/>
        <v>0</v>
      </c>
      <c r="Q79" s="2022">
        <f t="shared" si="18"/>
        <v>0</v>
      </c>
      <c r="R79" s="2022">
        <f t="shared" si="18"/>
        <v>0</v>
      </c>
      <c r="S79" s="2022">
        <f t="shared" si="18"/>
        <v>0</v>
      </c>
      <c r="T79" s="2022">
        <f t="shared" si="18"/>
        <v>0</v>
      </c>
      <c r="U79" s="2022">
        <f t="shared" si="18"/>
        <v>0</v>
      </c>
      <c r="V79" s="2022">
        <f t="shared" si="18"/>
        <v>0</v>
      </c>
      <c r="W79" s="2023">
        <f t="shared" si="18"/>
        <v>0</v>
      </c>
      <c r="X79" s="1182"/>
      <c r="Y79" s="768"/>
    </row>
    <row r="80" spans="2:25" ht="7.5" customHeight="1">
      <c r="B80" s="1273"/>
      <c r="C80" s="1186"/>
      <c r="D80" s="186"/>
      <c r="E80" s="1187"/>
      <c r="F80" s="235"/>
      <c r="G80" s="235"/>
      <c r="H80" s="235"/>
      <c r="I80" s="1188"/>
      <c r="J80" s="1188"/>
      <c r="K80" s="1188"/>
      <c r="L80" s="1188"/>
      <c r="M80" s="1188"/>
      <c r="N80" s="1188"/>
      <c r="O80" s="1188"/>
      <c r="P80" s="1188"/>
      <c r="Q80" s="1188"/>
      <c r="R80" s="1188"/>
      <c r="S80" s="1188"/>
      <c r="T80" s="1188"/>
      <c r="U80" s="1188"/>
      <c r="V80" s="1188"/>
      <c r="W80" s="1189"/>
      <c r="X80" s="1190"/>
      <c r="Y80" s="768"/>
    </row>
    <row r="81" spans="2:25" ht="7.5" customHeight="1">
      <c r="B81" s="1273"/>
      <c r="C81" s="91"/>
      <c r="D81" s="170"/>
      <c r="E81" s="172"/>
      <c r="F81" s="91"/>
      <c r="G81" s="91"/>
      <c r="H81" s="91"/>
      <c r="I81" s="863"/>
      <c r="J81" s="863"/>
      <c r="K81" s="863"/>
      <c r="L81" s="863"/>
      <c r="M81" s="863"/>
      <c r="N81" s="863"/>
      <c r="O81" s="863"/>
      <c r="P81" s="863"/>
      <c r="Q81" s="863"/>
      <c r="R81" s="863"/>
      <c r="S81" s="863"/>
      <c r="T81" s="863"/>
      <c r="U81" s="863"/>
      <c r="V81" s="863"/>
      <c r="W81" s="864"/>
      <c r="X81"/>
      <c r="Y81" s="768"/>
    </row>
    <row r="82" spans="2:25">
      <c r="B82" s="1273"/>
      <c r="C82" s="91"/>
      <c r="D82" s="1718" t="s">
        <v>982</v>
      </c>
      <c r="E82" s="1718"/>
      <c r="F82" s="160"/>
      <c r="G82" s="160"/>
      <c r="H82" s="160"/>
      <c r="I82" s="160"/>
      <c r="J82" s="160"/>
      <c r="K82" s="160"/>
      <c r="L82" s="160"/>
      <c r="M82" s="160"/>
      <c r="N82" s="160"/>
      <c r="O82" s="160"/>
      <c r="P82" s="160"/>
      <c r="Q82" s="160"/>
      <c r="R82" s="160"/>
      <c r="S82" s="160"/>
      <c r="T82" s="160"/>
      <c r="U82" s="160"/>
      <c r="V82" s="160"/>
      <c r="W82" s="160"/>
      <c r="X82"/>
      <c r="Y82" s="768"/>
    </row>
    <row r="83" spans="2:25" ht="7.5" customHeight="1" thickBot="1">
      <c r="B83" s="1273"/>
      <c r="C83" s="91"/>
      <c r="D83" s="1191"/>
      <c r="E83" s="1191"/>
      <c r="F83" s="91"/>
      <c r="G83" s="91"/>
      <c r="H83" s="91"/>
      <c r="I83" s="91"/>
      <c r="J83" s="91"/>
      <c r="K83" s="91"/>
      <c r="L83" s="91"/>
      <c r="M83" s="91"/>
      <c r="N83" s="91"/>
      <c r="O83" s="91"/>
      <c r="P83" s="91"/>
      <c r="Q83" s="91"/>
      <c r="R83" s="91"/>
      <c r="S83" s="91"/>
      <c r="T83" s="91"/>
      <c r="U83" s="91"/>
      <c r="V83" s="91"/>
      <c r="W83" s="91"/>
      <c r="X83"/>
      <c r="Y83" s="768"/>
    </row>
    <row r="84" spans="2:25" ht="15" thickBot="1">
      <c r="B84" s="1273"/>
      <c r="C84" s="91"/>
      <c r="D84" s="1191"/>
      <c r="E84" s="1722" t="s">
        <v>983</v>
      </c>
      <c r="F84" s="1722"/>
      <c r="G84" s="1722"/>
      <c r="H84" s="1723"/>
      <c r="I84" s="1285">
        <f>I70-I79</f>
        <v>0</v>
      </c>
      <c r="J84" s="1286">
        <f t="shared" ref="J84:W84" si="19">J70-J79</f>
        <v>0</v>
      </c>
      <c r="K84" s="1286">
        <f t="shared" si="19"/>
        <v>0</v>
      </c>
      <c r="L84" s="1286">
        <f t="shared" si="19"/>
        <v>0</v>
      </c>
      <c r="M84" s="1286">
        <f t="shared" si="19"/>
        <v>0</v>
      </c>
      <c r="N84" s="1286">
        <f t="shared" si="19"/>
        <v>0</v>
      </c>
      <c r="O84" s="1286">
        <f t="shared" si="19"/>
        <v>0</v>
      </c>
      <c r="P84" s="1286">
        <f t="shared" si="19"/>
        <v>0</v>
      </c>
      <c r="Q84" s="1286">
        <f t="shared" si="19"/>
        <v>0</v>
      </c>
      <c r="R84" s="1286">
        <f t="shared" si="19"/>
        <v>0</v>
      </c>
      <c r="S84" s="1286">
        <f t="shared" si="19"/>
        <v>0</v>
      </c>
      <c r="T84" s="1286">
        <f t="shared" si="19"/>
        <v>0</v>
      </c>
      <c r="U84" s="1286">
        <f t="shared" si="19"/>
        <v>0</v>
      </c>
      <c r="V84" s="1286">
        <f t="shared" si="19"/>
        <v>0</v>
      </c>
      <c r="W84" s="1287">
        <f t="shared" si="19"/>
        <v>0</v>
      </c>
      <c r="X84"/>
      <c r="Y84" s="768"/>
    </row>
    <row r="85" spans="2:25" ht="7.5" customHeight="1" thickBot="1">
      <c r="B85" s="1273"/>
      <c r="C85" s="91"/>
      <c r="D85" s="1191"/>
      <c r="E85" s="1191"/>
      <c r="F85" s="91"/>
      <c r="G85" s="91"/>
      <c r="H85" s="91"/>
      <c r="I85" s="91"/>
      <c r="J85" s="91"/>
      <c r="K85" s="91"/>
      <c r="L85" s="91"/>
      <c r="M85" s="91"/>
      <c r="N85" s="91"/>
      <c r="O85" s="91"/>
      <c r="P85" s="91"/>
      <c r="Q85" s="91"/>
      <c r="R85" s="91"/>
      <c r="S85" s="91"/>
      <c r="T85" s="91"/>
      <c r="U85" s="91"/>
      <c r="V85" s="91"/>
      <c r="W85" s="91"/>
      <c r="X85"/>
      <c r="Y85" s="768"/>
    </row>
    <row r="86" spans="2:25" ht="15" thickBot="1">
      <c r="B86" s="1273"/>
      <c r="C86" s="91"/>
      <c r="D86" s="92" t="s">
        <v>984</v>
      </c>
      <c r="E86" s="91"/>
      <c r="F86" s="91"/>
      <c r="G86" s="1712" t="s">
        <v>985</v>
      </c>
      <c r="H86" s="2024"/>
      <c r="I86" s="153" t="s">
        <v>912</v>
      </c>
      <c r="J86" s="421" t="s">
        <v>913</v>
      </c>
      <c r="K86" s="421" t="s">
        <v>914</v>
      </c>
      <c r="L86" s="421" t="s">
        <v>915</v>
      </c>
      <c r="M86" s="421" t="s">
        <v>916</v>
      </c>
      <c r="N86" s="421" t="s">
        <v>917</v>
      </c>
      <c r="O86" s="421" t="s">
        <v>918</v>
      </c>
      <c r="P86" s="421" t="s">
        <v>919</v>
      </c>
      <c r="Q86" s="421" t="s">
        <v>920</v>
      </c>
      <c r="R86" s="421" t="s">
        <v>921</v>
      </c>
      <c r="S86" s="421" t="s">
        <v>922</v>
      </c>
      <c r="T86" s="421" t="s">
        <v>923</v>
      </c>
      <c r="U86" s="421" t="s">
        <v>924</v>
      </c>
      <c r="V86" s="421" t="s">
        <v>925</v>
      </c>
      <c r="W86" s="423" t="s">
        <v>926</v>
      </c>
      <c r="X86"/>
      <c r="Y86" s="768"/>
    </row>
    <row r="87" spans="2:25">
      <c r="B87" s="1273"/>
      <c r="C87" s="91"/>
      <c r="D87" s="1713" t="s">
        <v>986</v>
      </c>
      <c r="E87" s="1714"/>
      <c r="F87" s="1715"/>
      <c r="G87" s="1716">
        <v>0</v>
      </c>
      <c r="H87" s="1717"/>
      <c r="I87" s="1089"/>
      <c r="J87" s="1090"/>
      <c r="K87" s="1090"/>
      <c r="L87" s="1090"/>
      <c r="M87" s="1090"/>
      <c r="N87" s="1090"/>
      <c r="O87" s="1090"/>
      <c r="P87" s="1090"/>
      <c r="Q87" s="1090"/>
      <c r="R87" s="1090"/>
      <c r="S87" s="1090"/>
      <c r="T87" s="1090"/>
      <c r="U87" s="1090"/>
      <c r="V87" s="1090"/>
      <c r="W87" s="1091"/>
      <c r="X87"/>
      <c r="Y87" s="768"/>
    </row>
    <row r="88" spans="2:25">
      <c r="B88" s="1273"/>
      <c r="C88" s="91"/>
      <c r="D88" s="1719" t="s">
        <v>987</v>
      </c>
      <c r="E88" s="1720"/>
      <c r="F88" s="1721"/>
      <c r="G88" s="1703">
        <v>0</v>
      </c>
      <c r="H88" s="1704"/>
      <c r="I88" s="1092"/>
      <c r="J88" s="1093"/>
      <c r="K88" s="1093"/>
      <c r="L88" s="1093"/>
      <c r="M88" s="1093"/>
      <c r="N88" s="1093"/>
      <c r="O88" s="1093"/>
      <c r="P88" s="1093"/>
      <c r="Q88" s="1093"/>
      <c r="R88" s="1093"/>
      <c r="S88" s="1093"/>
      <c r="T88" s="1093"/>
      <c r="U88" s="1093"/>
      <c r="V88" s="1093"/>
      <c r="W88" s="1094"/>
      <c r="X88"/>
      <c r="Y88" s="768"/>
    </row>
    <row r="89" spans="2:25" ht="16.5" customHeight="1" thickBot="1">
      <c r="B89" s="1273"/>
      <c r="C89" s="91"/>
      <c r="D89" s="1705" t="s">
        <v>988</v>
      </c>
      <c r="E89" s="1706"/>
      <c r="F89" s="1707"/>
      <c r="G89" s="1708">
        <v>0</v>
      </c>
      <c r="H89" s="1709"/>
      <c r="I89" s="1095"/>
      <c r="J89" s="1096"/>
      <c r="K89" s="1096"/>
      <c r="L89" s="1096"/>
      <c r="M89" s="1096"/>
      <c r="N89" s="1096"/>
      <c r="O89" s="1096"/>
      <c r="P89" s="1096"/>
      <c r="Q89" s="1096"/>
      <c r="R89" s="1096"/>
      <c r="S89" s="1096"/>
      <c r="T89" s="1096"/>
      <c r="U89" s="1096"/>
      <c r="V89" s="1096"/>
      <c r="W89" s="1097"/>
      <c r="X89"/>
      <c r="Y89" s="768"/>
    </row>
    <row r="90" spans="2:25" ht="15" thickTop="1">
      <c r="B90" s="1273"/>
      <c r="C90" s="91"/>
      <c r="D90" s="369"/>
      <c r="E90" s="369"/>
      <c r="F90" s="369"/>
      <c r="G90" s="370"/>
      <c r="H90" s="371" t="s">
        <v>989</v>
      </c>
      <c r="I90" s="1133">
        <f>SUM(I87:I89)</f>
        <v>0</v>
      </c>
      <c r="J90" s="1134">
        <f t="shared" ref="J90:O90" si="20">SUM(J87:J89)</f>
        <v>0</v>
      </c>
      <c r="K90" s="1134">
        <f t="shared" si="20"/>
        <v>0</v>
      </c>
      <c r="L90" s="1134">
        <f t="shared" si="20"/>
        <v>0</v>
      </c>
      <c r="M90" s="1134">
        <f t="shared" si="20"/>
        <v>0</v>
      </c>
      <c r="N90" s="1134">
        <f t="shared" si="20"/>
        <v>0</v>
      </c>
      <c r="O90" s="1134">
        <f t="shared" si="20"/>
        <v>0</v>
      </c>
      <c r="P90" s="1134">
        <f>SUM(P87:P89)</f>
        <v>0</v>
      </c>
      <c r="Q90" s="1134">
        <f t="shared" ref="Q90:W90" si="21">SUM(Q87:Q89)</f>
        <v>0</v>
      </c>
      <c r="R90" s="1134">
        <f t="shared" si="21"/>
        <v>0</v>
      </c>
      <c r="S90" s="1134">
        <f t="shared" si="21"/>
        <v>0</v>
      </c>
      <c r="T90" s="1134">
        <f t="shared" si="21"/>
        <v>0</v>
      </c>
      <c r="U90" s="1134">
        <f t="shared" si="21"/>
        <v>0</v>
      </c>
      <c r="V90" s="1134">
        <f t="shared" si="21"/>
        <v>0</v>
      </c>
      <c r="W90" s="1135">
        <f t="shared" si="21"/>
        <v>0</v>
      </c>
      <c r="X90"/>
      <c r="Y90" s="768"/>
    </row>
    <row r="91" spans="2:25">
      <c r="B91" s="1273"/>
      <c r="C91" s="91"/>
      <c r="D91" s="369"/>
      <c r="E91" s="369"/>
      <c r="F91" s="112"/>
      <c r="G91" s="1066"/>
      <c r="H91" s="1066" t="s">
        <v>990</v>
      </c>
      <c r="I91" s="649" t="str">
        <f>IFERROR(I84/I90,"0 ")</f>
        <v xml:space="preserve">0 </v>
      </c>
      <c r="J91" s="650" t="str">
        <f>IFERROR(J84/J90,"0 ")</f>
        <v xml:space="preserve">0 </v>
      </c>
      <c r="K91" s="650" t="str">
        <f t="shared" ref="K91:W91" si="22">IFERROR(K84/K90,"0 ")</f>
        <v xml:space="preserve">0 </v>
      </c>
      <c r="L91" s="650" t="str">
        <f t="shared" si="22"/>
        <v xml:space="preserve">0 </v>
      </c>
      <c r="M91" s="650" t="str">
        <f t="shared" si="22"/>
        <v xml:space="preserve">0 </v>
      </c>
      <c r="N91" s="650" t="str">
        <f t="shared" si="22"/>
        <v xml:space="preserve">0 </v>
      </c>
      <c r="O91" s="650" t="str">
        <f t="shared" si="22"/>
        <v xml:space="preserve">0 </v>
      </c>
      <c r="P91" s="650" t="str">
        <f t="shared" si="22"/>
        <v xml:space="preserve">0 </v>
      </c>
      <c r="Q91" s="650" t="str">
        <f>IFERROR(Q84/Q90,"0 ")</f>
        <v xml:space="preserve">0 </v>
      </c>
      <c r="R91" s="650" t="str">
        <f t="shared" si="22"/>
        <v xml:space="preserve">0 </v>
      </c>
      <c r="S91" s="650" t="str">
        <f t="shared" si="22"/>
        <v xml:space="preserve">0 </v>
      </c>
      <c r="T91" s="650" t="str">
        <f t="shared" si="22"/>
        <v xml:space="preserve">0 </v>
      </c>
      <c r="U91" s="650" t="str">
        <f t="shared" si="22"/>
        <v xml:space="preserve">0 </v>
      </c>
      <c r="V91" s="650" t="str">
        <f t="shared" si="22"/>
        <v xml:space="preserve">0 </v>
      </c>
      <c r="W91" s="651" t="str">
        <f t="shared" si="22"/>
        <v xml:space="preserve">0 </v>
      </c>
      <c r="X91"/>
      <c r="Y91" s="768"/>
    </row>
    <row r="92" spans="2:25" ht="15" thickBot="1">
      <c r="B92" s="1273"/>
      <c r="C92" s="91"/>
      <c r="D92" s="369"/>
      <c r="E92" s="369"/>
      <c r="F92" s="1710" t="s">
        <v>430</v>
      </c>
      <c r="G92" s="1710"/>
      <c r="H92" s="1711"/>
      <c r="I92" s="1086">
        <f>(I84-I90)</f>
        <v>0</v>
      </c>
      <c r="J92" s="1087">
        <f t="shared" ref="J92:V92" si="23">(J84-J90)</f>
        <v>0</v>
      </c>
      <c r="K92" s="1087">
        <f t="shared" si="23"/>
        <v>0</v>
      </c>
      <c r="L92" s="1087">
        <f t="shared" si="23"/>
        <v>0</v>
      </c>
      <c r="M92" s="1087">
        <f t="shared" si="23"/>
        <v>0</v>
      </c>
      <c r="N92" s="1087">
        <f t="shared" si="23"/>
        <v>0</v>
      </c>
      <c r="O92" s="1087">
        <f t="shared" si="23"/>
        <v>0</v>
      </c>
      <c r="P92" s="1087">
        <f t="shared" si="23"/>
        <v>0</v>
      </c>
      <c r="Q92" s="1087">
        <f t="shared" si="23"/>
        <v>0</v>
      </c>
      <c r="R92" s="1087">
        <f t="shared" si="23"/>
        <v>0</v>
      </c>
      <c r="S92" s="1087">
        <f t="shared" si="23"/>
        <v>0</v>
      </c>
      <c r="T92" s="1087">
        <f t="shared" si="23"/>
        <v>0</v>
      </c>
      <c r="U92" s="1087">
        <f t="shared" si="23"/>
        <v>0</v>
      </c>
      <c r="V92" s="1087">
        <f t="shared" si="23"/>
        <v>0</v>
      </c>
      <c r="W92" s="1088">
        <f>(W84-W90)</f>
        <v>0</v>
      </c>
      <c r="X92"/>
      <c r="Y92" s="768"/>
    </row>
    <row r="93" spans="2:25" ht="7.5" customHeight="1" thickBot="1">
      <c r="B93" s="1273"/>
      <c r="C93" s="91"/>
      <c r="D93" s="369"/>
      <c r="E93" s="369"/>
      <c r="F93" s="369"/>
      <c r="G93" s="370"/>
      <c r="H93" s="370"/>
      <c r="I93" s="372"/>
      <c r="J93" s="372"/>
      <c r="K93" s="372"/>
      <c r="L93" s="372"/>
      <c r="M93" s="372"/>
      <c r="N93" s="372"/>
      <c r="O93" s="372"/>
      <c r="P93" s="91"/>
      <c r="Q93" s="91"/>
      <c r="R93" s="91"/>
      <c r="S93" s="91"/>
      <c r="T93" s="91"/>
      <c r="U93" s="91"/>
      <c r="V93" s="91"/>
      <c r="W93" s="91"/>
      <c r="X93"/>
      <c r="Y93" s="768"/>
    </row>
    <row r="94" spans="2:25" ht="15" thickBot="1">
      <c r="B94" s="1273"/>
      <c r="C94" s="91"/>
      <c r="D94" s="92" t="s">
        <v>991</v>
      </c>
      <c r="E94" s="91"/>
      <c r="F94" s="91"/>
      <c r="G94" s="1712" t="s">
        <v>985</v>
      </c>
      <c r="H94" s="2024"/>
      <c r="I94" s="153" t="s">
        <v>912</v>
      </c>
      <c r="J94" s="421" t="s">
        <v>913</v>
      </c>
      <c r="K94" s="421" t="s">
        <v>914</v>
      </c>
      <c r="L94" s="421" t="s">
        <v>915</v>
      </c>
      <c r="M94" s="421" t="s">
        <v>916</v>
      </c>
      <c r="N94" s="421" t="s">
        <v>917</v>
      </c>
      <c r="O94" s="421" t="s">
        <v>918</v>
      </c>
      <c r="P94" s="421" t="s">
        <v>919</v>
      </c>
      <c r="Q94" s="421" t="s">
        <v>920</v>
      </c>
      <c r="R94" s="421" t="s">
        <v>921</v>
      </c>
      <c r="S94" s="421" t="s">
        <v>922</v>
      </c>
      <c r="T94" s="421" t="s">
        <v>923</v>
      </c>
      <c r="U94" s="421" t="s">
        <v>924</v>
      </c>
      <c r="V94" s="421" t="s">
        <v>925</v>
      </c>
      <c r="W94" s="423" t="s">
        <v>926</v>
      </c>
      <c r="X94"/>
      <c r="Y94" s="768"/>
    </row>
    <row r="95" spans="2:25">
      <c r="B95" s="1273"/>
      <c r="C95" s="91"/>
      <c r="D95" s="1713" t="s">
        <v>992</v>
      </c>
      <c r="E95" s="1714"/>
      <c r="F95" s="1715"/>
      <c r="G95" s="1716">
        <v>0</v>
      </c>
      <c r="H95" s="1717"/>
      <c r="I95" s="1089"/>
      <c r="J95" s="1090"/>
      <c r="K95" s="1090"/>
      <c r="L95" s="1090"/>
      <c r="M95" s="1090"/>
      <c r="N95" s="1090"/>
      <c r="O95" s="1090"/>
      <c r="P95" s="1090"/>
      <c r="Q95" s="1090"/>
      <c r="R95" s="1090"/>
      <c r="S95" s="1090"/>
      <c r="T95" s="1090"/>
      <c r="U95" s="1090"/>
      <c r="V95" s="1090"/>
      <c r="W95" s="2025"/>
      <c r="X95"/>
      <c r="Y95" s="768"/>
    </row>
    <row r="96" spans="2:25">
      <c r="B96" s="1273"/>
      <c r="C96" s="91"/>
      <c r="D96" s="1700" t="s">
        <v>993</v>
      </c>
      <c r="E96" s="1701"/>
      <c r="F96" s="1702"/>
      <c r="G96" s="1703">
        <v>0</v>
      </c>
      <c r="H96" s="1704"/>
      <c r="I96" s="1092"/>
      <c r="J96" s="1093"/>
      <c r="K96" s="1093"/>
      <c r="L96" s="1093"/>
      <c r="M96" s="1093"/>
      <c r="N96" s="1093"/>
      <c r="O96" s="1093"/>
      <c r="P96" s="1093"/>
      <c r="Q96" s="1093"/>
      <c r="R96" s="1093"/>
      <c r="S96" s="1093"/>
      <c r="T96" s="1093"/>
      <c r="U96" s="1093"/>
      <c r="V96" s="1093"/>
      <c r="W96" s="1136"/>
      <c r="X96"/>
      <c r="Y96" s="768"/>
    </row>
    <row r="97" spans="2:25">
      <c r="B97" s="1273"/>
      <c r="C97" s="91"/>
      <c r="D97" s="1700" t="s">
        <v>994</v>
      </c>
      <c r="E97" s="1701"/>
      <c r="F97" s="1702"/>
      <c r="G97" s="1703">
        <v>0</v>
      </c>
      <c r="H97" s="1704"/>
      <c r="I97" s="1092"/>
      <c r="J97" s="1093"/>
      <c r="K97" s="1093"/>
      <c r="L97" s="1093"/>
      <c r="M97" s="1093"/>
      <c r="N97" s="1093"/>
      <c r="O97" s="1093"/>
      <c r="P97" s="1093"/>
      <c r="Q97" s="1093"/>
      <c r="R97" s="1093"/>
      <c r="S97" s="1093"/>
      <c r="T97" s="1093"/>
      <c r="U97" s="1093"/>
      <c r="V97" s="1093"/>
      <c r="W97" s="1136"/>
      <c r="X97"/>
      <c r="Y97" s="768"/>
    </row>
    <row r="98" spans="2:25" ht="15" thickBot="1">
      <c r="B98" s="1273"/>
      <c r="C98" s="91"/>
      <c r="D98" s="1705" t="s">
        <v>995</v>
      </c>
      <c r="E98" s="1706"/>
      <c r="F98" s="1707"/>
      <c r="G98" s="1708">
        <v>0</v>
      </c>
      <c r="H98" s="1709"/>
      <c r="I98" s="1137"/>
      <c r="J98" s="1138"/>
      <c r="K98" s="1138"/>
      <c r="L98" s="1138"/>
      <c r="M98" s="1138"/>
      <c r="N98" s="1138"/>
      <c r="O98" s="1138"/>
      <c r="P98" s="1138"/>
      <c r="Q98" s="1138"/>
      <c r="R98" s="1138"/>
      <c r="S98" s="1138"/>
      <c r="T98" s="1138"/>
      <c r="U98" s="1138"/>
      <c r="V98" s="1138"/>
      <c r="W98" s="1139"/>
      <c r="X98"/>
      <c r="Y98" s="768"/>
    </row>
    <row r="99" spans="2:25" ht="15.6" thickTop="1" thickBot="1">
      <c r="B99" s="1273"/>
      <c r="C99" s="91"/>
      <c r="D99" s="91"/>
      <c r="E99" s="91"/>
      <c r="F99" s="652"/>
      <c r="G99" s="652"/>
      <c r="H99" s="2026" t="s">
        <v>996</v>
      </c>
      <c r="I99" s="1140">
        <f>SUM(I95:I98)</f>
        <v>0</v>
      </c>
      <c r="J99" s="1141">
        <f t="shared" ref="J99:O99" si="24">SUM(J95:J98)</f>
        <v>0</v>
      </c>
      <c r="K99" s="1141">
        <f t="shared" si="24"/>
        <v>0</v>
      </c>
      <c r="L99" s="1141">
        <f t="shared" si="24"/>
        <v>0</v>
      </c>
      <c r="M99" s="1141">
        <f t="shared" si="24"/>
        <v>0</v>
      </c>
      <c r="N99" s="1141">
        <f t="shared" si="24"/>
        <v>0</v>
      </c>
      <c r="O99" s="1141">
        <f t="shared" si="24"/>
        <v>0</v>
      </c>
      <c r="P99" s="1141">
        <f>SUM(P95:P98)</f>
        <v>0</v>
      </c>
      <c r="Q99" s="1141">
        <f t="shared" ref="Q99:W99" si="25">SUM(Q95:Q98)</f>
        <v>0</v>
      </c>
      <c r="R99" s="1141">
        <f t="shared" si="25"/>
        <v>0</v>
      </c>
      <c r="S99" s="1141">
        <f t="shared" si="25"/>
        <v>0</v>
      </c>
      <c r="T99" s="1141">
        <f t="shared" si="25"/>
        <v>0</v>
      </c>
      <c r="U99" s="1141">
        <f t="shared" si="25"/>
        <v>0</v>
      </c>
      <c r="V99" s="1141">
        <f t="shared" si="25"/>
        <v>0</v>
      </c>
      <c r="W99" s="1142">
        <f t="shared" si="25"/>
        <v>0</v>
      </c>
      <c r="X99"/>
      <c r="Y99" s="768"/>
    </row>
    <row r="100" spans="2:25" ht="7.5" customHeight="1" thickBot="1">
      <c r="B100" s="1273"/>
      <c r="C100" s="91"/>
      <c r="D100" s="91"/>
      <c r="E100" s="91"/>
      <c r="F100" s="653"/>
      <c r="G100" s="653"/>
      <c r="H100" s="627"/>
      <c r="I100" s="91"/>
      <c r="J100" s="91"/>
      <c r="K100" s="91"/>
      <c r="L100" s="91"/>
      <c r="M100" s="91"/>
      <c r="N100" s="91"/>
      <c r="O100" s="91"/>
      <c r="P100" s="91"/>
      <c r="Q100" s="91"/>
      <c r="R100" s="91"/>
      <c r="S100" s="91"/>
      <c r="T100" s="91"/>
      <c r="U100" s="91"/>
      <c r="V100" s="91"/>
      <c r="W100" s="91"/>
      <c r="X100"/>
      <c r="Y100" s="768"/>
    </row>
    <row r="101" spans="2:25">
      <c r="B101" s="1273"/>
      <c r="C101" s="91"/>
      <c r="D101" s="91"/>
      <c r="E101" s="91"/>
      <c r="F101" s="653"/>
      <c r="G101" s="653"/>
      <c r="H101" s="627" t="s">
        <v>997</v>
      </c>
      <c r="I101" s="1143">
        <f>I90+I99</f>
        <v>0</v>
      </c>
      <c r="J101" s="2027">
        <f t="shared" ref="J101:W101" si="26">J90+J99</f>
        <v>0</v>
      </c>
      <c r="K101" s="2027">
        <f t="shared" si="26"/>
        <v>0</v>
      </c>
      <c r="L101" s="2027">
        <f t="shared" si="26"/>
        <v>0</v>
      </c>
      <c r="M101" s="2027">
        <f t="shared" si="26"/>
        <v>0</v>
      </c>
      <c r="N101" s="2027">
        <f t="shared" si="26"/>
        <v>0</v>
      </c>
      <c r="O101" s="2027">
        <f t="shared" si="26"/>
        <v>0</v>
      </c>
      <c r="P101" s="2027">
        <f t="shared" si="26"/>
        <v>0</v>
      </c>
      <c r="Q101" s="2027">
        <f t="shared" si="26"/>
        <v>0</v>
      </c>
      <c r="R101" s="2027">
        <f t="shared" si="26"/>
        <v>0</v>
      </c>
      <c r="S101" s="2027">
        <f t="shared" si="26"/>
        <v>0</v>
      </c>
      <c r="T101" s="2027">
        <f t="shared" si="26"/>
        <v>0</v>
      </c>
      <c r="U101" s="2027">
        <f t="shared" si="26"/>
        <v>0</v>
      </c>
      <c r="V101" s="2027">
        <f t="shared" si="26"/>
        <v>0</v>
      </c>
      <c r="W101" s="2028">
        <f t="shared" si="26"/>
        <v>0</v>
      </c>
      <c r="X101"/>
      <c r="Y101" s="768"/>
    </row>
    <row r="102" spans="2:25">
      <c r="B102" s="1273"/>
      <c r="C102" s="91"/>
      <c r="D102" s="91"/>
      <c r="E102" s="91"/>
      <c r="F102" s="178"/>
      <c r="G102" s="178"/>
      <c r="H102" s="1067" t="s">
        <v>998</v>
      </c>
      <c r="I102" s="649" t="str">
        <f>IFERROR(I84/I101,"0 ")</f>
        <v xml:space="preserve">0 </v>
      </c>
      <c r="J102" s="650" t="str">
        <f t="shared" ref="J102:W102" si="27">IFERROR(J84/J101,"0 ")</f>
        <v xml:space="preserve">0 </v>
      </c>
      <c r="K102" s="650" t="str">
        <f t="shared" si="27"/>
        <v xml:space="preserve">0 </v>
      </c>
      <c r="L102" s="650" t="str">
        <f t="shared" si="27"/>
        <v xml:space="preserve">0 </v>
      </c>
      <c r="M102" s="650" t="str">
        <f t="shared" si="27"/>
        <v xml:space="preserve">0 </v>
      </c>
      <c r="N102" s="650" t="str">
        <f t="shared" si="27"/>
        <v xml:space="preserve">0 </v>
      </c>
      <c r="O102" s="650" t="str">
        <f t="shared" si="27"/>
        <v xml:space="preserve">0 </v>
      </c>
      <c r="P102" s="650" t="str">
        <f t="shared" si="27"/>
        <v xml:space="preserve">0 </v>
      </c>
      <c r="Q102" s="650" t="str">
        <f t="shared" si="27"/>
        <v xml:space="preserve">0 </v>
      </c>
      <c r="R102" s="650" t="str">
        <f t="shared" si="27"/>
        <v xml:space="preserve">0 </v>
      </c>
      <c r="S102" s="650" t="str">
        <f t="shared" si="27"/>
        <v xml:space="preserve">0 </v>
      </c>
      <c r="T102" s="650" t="str">
        <f t="shared" si="27"/>
        <v xml:space="preserve">0 </v>
      </c>
      <c r="U102" s="650" t="str">
        <f t="shared" si="27"/>
        <v xml:space="preserve">0 </v>
      </c>
      <c r="V102" s="650" t="str">
        <f t="shared" si="27"/>
        <v xml:space="preserve">0 </v>
      </c>
      <c r="W102" s="651" t="str">
        <f t="shared" si="27"/>
        <v xml:space="preserve">0 </v>
      </c>
      <c r="X102"/>
      <c r="Y102" s="768"/>
    </row>
    <row r="103" spans="2:25" ht="15" thickBot="1">
      <c r="B103" s="1273"/>
      <c r="C103" s="91"/>
      <c r="D103" s="91"/>
      <c r="E103" s="91"/>
      <c r="F103" s="178"/>
      <c r="G103" s="193"/>
      <c r="H103" s="1067" t="s">
        <v>999</v>
      </c>
      <c r="I103" s="1144">
        <f>I84-I101</f>
        <v>0</v>
      </c>
      <c r="J103" s="1145">
        <f t="shared" ref="J103:W103" si="28">J84-J101</f>
        <v>0</v>
      </c>
      <c r="K103" s="1145">
        <f t="shared" si="28"/>
        <v>0</v>
      </c>
      <c r="L103" s="1145">
        <f t="shared" si="28"/>
        <v>0</v>
      </c>
      <c r="M103" s="1145">
        <f t="shared" si="28"/>
        <v>0</v>
      </c>
      <c r="N103" s="1145">
        <f t="shared" si="28"/>
        <v>0</v>
      </c>
      <c r="O103" s="1145">
        <f t="shared" si="28"/>
        <v>0</v>
      </c>
      <c r="P103" s="1145">
        <f t="shared" si="28"/>
        <v>0</v>
      </c>
      <c r="Q103" s="1145">
        <f t="shared" si="28"/>
        <v>0</v>
      </c>
      <c r="R103" s="1145">
        <f t="shared" si="28"/>
        <v>0</v>
      </c>
      <c r="S103" s="1145">
        <f t="shared" si="28"/>
        <v>0</v>
      </c>
      <c r="T103" s="1145">
        <f t="shared" si="28"/>
        <v>0</v>
      </c>
      <c r="U103" s="1145">
        <f t="shared" si="28"/>
        <v>0</v>
      </c>
      <c r="V103" s="1145">
        <f t="shared" si="28"/>
        <v>0</v>
      </c>
      <c r="W103" s="1146">
        <f t="shared" si="28"/>
        <v>0</v>
      </c>
      <c r="X103"/>
      <c r="Y103" s="768"/>
    </row>
    <row r="104" spans="2:25">
      <c r="B104" s="1273"/>
      <c r="C104"/>
      <c r="D104"/>
      <c r="E104"/>
      <c r="F104"/>
      <c r="G104"/>
      <c r="H104"/>
      <c r="I104"/>
      <c r="J104"/>
      <c r="K104"/>
      <c r="L104"/>
      <c r="M104"/>
      <c r="N104"/>
      <c r="O104"/>
      <c r="P104"/>
      <c r="Q104"/>
      <c r="R104"/>
      <c r="S104"/>
      <c r="T104"/>
      <c r="U104"/>
      <c r="V104"/>
      <c r="W104"/>
      <c r="X104"/>
      <c r="Y104" s="768"/>
    </row>
    <row r="105" spans="2:25" ht="15" thickBot="1">
      <c r="B105" s="1273"/>
      <c r="C105"/>
      <c r="D105" t="s">
        <v>1000</v>
      </c>
      <c r="E105"/>
      <c r="F105"/>
      <c r="G105"/>
      <c r="H105"/>
      <c r="I105"/>
      <c r="J105"/>
      <c r="K105"/>
      <c r="L105"/>
      <c r="M105"/>
      <c r="N105"/>
      <c r="O105"/>
      <c r="P105"/>
      <c r="Q105"/>
      <c r="R105"/>
      <c r="S105"/>
      <c r="T105"/>
      <c r="U105"/>
      <c r="V105"/>
      <c r="W105"/>
      <c r="X105"/>
      <c r="Y105" s="768"/>
    </row>
    <row r="106" spans="2:25">
      <c r="B106" s="1273"/>
      <c r="C106"/>
      <c r="D106" s="2029"/>
      <c r="E106" s="2030"/>
      <c r="F106" s="2030"/>
      <c r="G106" s="2030"/>
      <c r="H106" s="2030"/>
      <c r="I106" s="2030"/>
      <c r="J106" s="2030"/>
      <c r="K106" s="2030"/>
      <c r="L106" s="2030"/>
      <c r="M106" s="2030"/>
      <c r="N106" s="2030"/>
      <c r="O106" s="2030"/>
      <c r="P106" s="2030"/>
      <c r="Q106" s="2030"/>
      <c r="R106" s="2030"/>
      <c r="S106" s="2030"/>
      <c r="T106" s="2030"/>
      <c r="U106" s="2030"/>
      <c r="V106" s="2030"/>
      <c r="W106" s="2031"/>
      <c r="X106"/>
      <c r="Y106" s="768"/>
    </row>
    <row r="107" spans="2:25">
      <c r="B107" s="1273"/>
      <c r="C107"/>
      <c r="D107" s="1695"/>
      <c r="E107" s="1696"/>
      <c r="F107" s="1696"/>
      <c r="G107" s="1696"/>
      <c r="H107" s="1696"/>
      <c r="I107" s="1696"/>
      <c r="J107" s="1696"/>
      <c r="K107" s="1696"/>
      <c r="L107" s="1696"/>
      <c r="M107" s="1696"/>
      <c r="N107" s="1696"/>
      <c r="O107" s="1696"/>
      <c r="P107" s="1696"/>
      <c r="Q107" s="1696"/>
      <c r="R107" s="1696"/>
      <c r="S107" s="1696"/>
      <c r="T107" s="1696"/>
      <c r="U107" s="1696"/>
      <c r="V107" s="1696"/>
      <c r="W107" s="1697"/>
      <c r="X107"/>
      <c r="Y107" s="768"/>
    </row>
    <row r="108" spans="2:25" ht="15" thickBot="1">
      <c r="B108" s="1273"/>
      <c r="C108"/>
      <c r="D108" s="2032"/>
      <c r="E108" s="2033"/>
      <c r="F108" s="2033"/>
      <c r="G108" s="2033"/>
      <c r="H108" s="2033"/>
      <c r="I108" s="2033"/>
      <c r="J108" s="2033"/>
      <c r="K108" s="2033"/>
      <c r="L108" s="2033"/>
      <c r="M108" s="2033"/>
      <c r="N108" s="2033"/>
      <c r="O108" s="2033"/>
      <c r="P108" s="2033"/>
      <c r="Q108" s="2033"/>
      <c r="R108" s="2033"/>
      <c r="S108" s="2033"/>
      <c r="T108" s="2033"/>
      <c r="U108" s="2033"/>
      <c r="V108" s="2033"/>
      <c r="W108" s="1698"/>
      <c r="X108"/>
      <c r="Y108" s="768"/>
    </row>
    <row r="109" spans="2:25" ht="15" thickBot="1">
      <c r="B109" s="2034"/>
      <c r="C109" s="2035"/>
      <c r="D109" s="2035"/>
      <c r="E109" s="2035"/>
      <c r="F109" s="2035"/>
      <c r="G109" s="2035"/>
      <c r="H109" s="2035"/>
      <c r="I109" s="2035"/>
      <c r="J109" s="2035"/>
      <c r="K109" s="2035"/>
      <c r="L109" s="2035"/>
      <c r="M109" s="2035"/>
      <c r="N109" s="2035"/>
      <c r="O109" s="2035"/>
      <c r="P109" s="2035"/>
      <c r="Q109" s="2035"/>
      <c r="R109" s="2035"/>
      <c r="S109" s="2035"/>
      <c r="T109" s="2035"/>
      <c r="U109" s="2035"/>
      <c r="V109" s="2035"/>
      <c r="W109" s="2035"/>
      <c r="X109" s="2035"/>
      <c r="Y109" s="2036"/>
    </row>
    <row r="110" spans="2:25" ht="7.5" customHeight="1"/>
    <row r="114" ht="7.5" customHeight="1"/>
    <row r="116" ht="7.5" customHeight="1"/>
    <row r="119" ht="7.5" customHeight="1"/>
    <row r="137" ht="7.5" customHeight="1"/>
    <row r="140" ht="9" customHeight="1"/>
  </sheetData>
  <sheetProtection algorithmName="SHA-512" hashValue="3kQ9U3ABpYJemBE+/v6AUrE1ksya6n/jM7T9AMsoIopR9fjTNma8apecmX+jPjp4hrLKLT/owycGUVZQPkrnXQ==" saltValue="V9jeMZ5S17ZFlO8ElcphjQ==" spinCount="100000" sheet="1" formatCells="0" formatColumns="0" formatRows="0"/>
  <mergeCells count="31">
    <mergeCell ref="D55:W55"/>
    <mergeCell ref="D18:G18"/>
    <mergeCell ref="D3:W3"/>
    <mergeCell ref="D5:N5"/>
    <mergeCell ref="D13:G13"/>
    <mergeCell ref="D14:G14"/>
    <mergeCell ref="D17:G17"/>
    <mergeCell ref="G95:H95"/>
    <mergeCell ref="D82:E82"/>
    <mergeCell ref="G86:H86"/>
    <mergeCell ref="D87:F87"/>
    <mergeCell ref="G87:H87"/>
    <mergeCell ref="D88:F88"/>
    <mergeCell ref="G88:H88"/>
    <mergeCell ref="E84:H84"/>
    <mergeCell ref="D58:E58"/>
    <mergeCell ref="D59:E59"/>
    <mergeCell ref="D60:E60"/>
    <mergeCell ref="D106:W108"/>
    <mergeCell ref="D74:E74"/>
    <mergeCell ref="D96:F96"/>
    <mergeCell ref="G96:H96"/>
    <mergeCell ref="D97:F97"/>
    <mergeCell ref="G97:H97"/>
    <mergeCell ref="D98:F98"/>
    <mergeCell ref="G98:H98"/>
    <mergeCell ref="D89:F89"/>
    <mergeCell ref="G89:H89"/>
    <mergeCell ref="F92:H92"/>
    <mergeCell ref="G94:H94"/>
    <mergeCell ref="D95:F95"/>
  </mergeCells>
  <conditionalFormatting sqref="G30:G50">
    <cfRule type="cellIs" dxfId="7" priority="5" operator="notEqual">
      <formula>0.03</formula>
    </cfRule>
  </conditionalFormatting>
  <conditionalFormatting sqref="G59:G60">
    <cfRule type="cellIs" dxfId="6" priority="1" operator="notEqual">
      <formula>0.03</formula>
    </cfRule>
  </conditionalFormatting>
  <conditionalFormatting sqref="G63:G64">
    <cfRule type="cellIs" dxfId="5" priority="8" operator="notEqual">
      <formula>0.03</formula>
    </cfRule>
  </conditionalFormatting>
  <conditionalFormatting sqref="I78">
    <cfRule type="cellIs" dxfId="4" priority="3" operator="equal">
      <formula>"none"</formula>
    </cfRule>
  </conditionalFormatting>
  <conditionalFormatting sqref="I25:W25 I70:W70 I92:W92 I103:W103">
    <cfRule type="cellIs" dxfId="3" priority="9" operator="lessThan">
      <formula>0</formula>
    </cfRule>
  </conditionalFormatting>
  <dataValidations count="5">
    <dataValidation allowBlank="1" showInputMessage="1" showErrorMessage="1" promptTitle="Non-Residential Vacancy Rate" prompt="Default Value = 10%" sqref="H24" xr:uid="{00000000-0002-0000-1E00-000000000000}"/>
    <dataValidation allowBlank="1" showInputMessage="1" showErrorMessage="1" promptTitle="Residential Vacancy Rate" prompt="Use estimate from Market Study, if applicable. _x000a__x000a_Default Value = 5.0%" sqref="H23" xr:uid="{00000000-0002-0000-1E00-000001000000}"/>
    <dataValidation allowBlank="1" showInputMessage="1" showErrorMessage="1" promptTitle="Gross Rental Subsidy Income" prompt="Default Value = 2.5%" sqref="H14" xr:uid="{00000000-0002-0000-1E00-000002000000}"/>
    <dataValidation allowBlank="1" showInputMessage="1" showErrorMessage="1" promptTitle="Gross Rental HA/HUD/USDA Subsidy" prompt="Default Value = 2.5%" sqref="H13" xr:uid="{00000000-0002-0000-1E00-000003000000}"/>
    <dataValidation allowBlank="1" showInputMessage="1" showErrorMessage="1" promptTitle="Gross Tenant Paid Rental Income" prompt="Default Value = 2.5%" sqref="H12" xr:uid="{00000000-0002-0000-1E00-000004000000}"/>
  </dataValidations>
  <pageMargins left="0.25" right="0.25" top="0.5" bottom="0.75" header="0.25" footer="0.25"/>
  <pageSetup paperSize="5" scale="66" fitToHeight="2" orientation="landscape" r:id="rId1"/>
  <headerFooter>
    <oddFooter>&amp;LForm 8D
Operating Pro Forma&amp;CCFA Forms</oddFooter>
  </headerFooter>
  <rowBreaks count="1" manualBreakCount="1">
    <brk id="53" min="1" max="24"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B1:F42"/>
  <sheetViews>
    <sheetView showGridLines="0" zoomScaleNormal="100" workbookViewId="0">
      <selection activeCell="I12" sqref="I12"/>
    </sheetView>
  </sheetViews>
  <sheetFormatPr defaultColWidth="9.140625" defaultRowHeight="14.45"/>
  <cols>
    <col min="1" max="2" width="1.7109375" style="248" customWidth="1"/>
    <col min="3" max="3" width="14.28515625" style="248" customWidth="1"/>
    <col min="4" max="4" width="10" style="248" customWidth="1"/>
    <col min="5" max="5" width="74.28515625" style="248" customWidth="1"/>
    <col min="6" max="6" width="1.7109375" style="248" customWidth="1"/>
    <col min="7" max="16384" width="9.140625" style="248"/>
  </cols>
  <sheetData>
    <row r="1" spans="2:6" ht="15" thickBot="1"/>
    <row r="2" spans="2:6" ht="9" customHeight="1">
      <c r="B2" s="2037"/>
      <c r="C2" s="2038"/>
      <c r="D2" s="2038"/>
      <c r="E2" s="2039"/>
      <c r="F2" s="2040"/>
    </row>
    <row r="3" spans="2:6" ht="18">
      <c r="B3" s="375"/>
      <c r="C3" s="1769" t="s">
        <v>1001</v>
      </c>
      <c r="D3" s="1769"/>
      <c r="E3" s="1769"/>
      <c r="F3" s="376"/>
    </row>
    <row r="4" spans="2:6">
      <c r="B4" s="375"/>
      <c r="C4" s="91"/>
      <c r="D4" s="91"/>
      <c r="E4" s="147"/>
      <c r="F4" s="376"/>
    </row>
    <row r="5" spans="2:6" ht="15" thickBot="1">
      <c r="B5" s="375"/>
      <c r="C5" s="2041" t="str">
        <f>IF('1'!G5="",Messages!B3,(CONCATENATE("Project Name: ",'1'!G5)))</f>
        <v>Enter Project Name on Form 1</v>
      </c>
      <c r="D5" s="2041"/>
      <c r="E5" s="2041"/>
      <c r="F5" s="376"/>
    </row>
    <row r="6" spans="2:6" ht="22.5" customHeight="1">
      <c r="B6" s="375"/>
      <c r="C6" s="193"/>
      <c r="D6" s="193"/>
      <c r="E6" s="91"/>
      <c r="F6" s="376"/>
    </row>
    <row r="7" spans="2:6">
      <c r="B7" s="375"/>
      <c r="C7" s="377" t="s">
        <v>1002</v>
      </c>
      <c r="D7" s="377"/>
      <c r="E7" s="147"/>
      <c r="F7" s="376"/>
    </row>
    <row r="8" spans="2:6" ht="15" thickBot="1">
      <c r="B8" s="375"/>
      <c r="C8" s="91" t="s">
        <v>1003</v>
      </c>
      <c r="D8" s="91"/>
      <c r="E8" s="147"/>
      <c r="F8" s="376"/>
    </row>
    <row r="9" spans="2:6">
      <c r="B9" s="375"/>
      <c r="C9" s="2042"/>
      <c r="D9" s="2043"/>
      <c r="E9" s="2044"/>
      <c r="F9" s="376"/>
    </row>
    <row r="10" spans="2:6">
      <c r="B10" s="375"/>
      <c r="C10" s="1736"/>
      <c r="D10" s="1737"/>
      <c r="E10" s="1738"/>
      <c r="F10" s="376"/>
    </row>
    <row r="11" spans="2:6">
      <c r="B11" s="375"/>
      <c r="C11" s="1736"/>
      <c r="D11" s="1737"/>
      <c r="E11" s="1738"/>
      <c r="F11" s="376"/>
    </row>
    <row r="12" spans="2:6" ht="15" thickBot="1">
      <c r="B12" s="375"/>
      <c r="C12" s="2045"/>
      <c r="D12" s="2046"/>
      <c r="E12" s="1739"/>
      <c r="F12" s="376"/>
    </row>
    <row r="13" spans="2:6">
      <c r="B13" s="375"/>
      <c r="C13" s="92"/>
      <c r="D13" s="92"/>
      <c r="E13" s="147"/>
      <c r="F13" s="376"/>
    </row>
    <row r="14" spans="2:6">
      <c r="B14" s="375"/>
      <c r="C14" s="377" t="s">
        <v>1004</v>
      </c>
      <c r="D14" s="377"/>
      <c r="E14" s="92"/>
      <c r="F14" s="376"/>
    </row>
    <row r="15" spans="2:6" ht="7.5" customHeight="1">
      <c r="B15" s="375"/>
      <c r="C15" s="378"/>
      <c r="D15" s="378"/>
      <c r="E15" s="92"/>
      <c r="F15" s="376"/>
    </row>
    <row r="16" spans="2:6" ht="15" thickBot="1">
      <c r="B16" s="375"/>
      <c r="C16" s="169" t="s">
        <v>943</v>
      </c>
      <c r="D16" s="169"/>
      <c r="E16" s="91"/>
      <c r="F16" s="376"/>
    </row>
    <row r="17" spans="2:6">
      <c r="B17" s="375"/>
      <c r="C17" s="192" t="s">
        <v>1005</v>
      </c>
      <c r="D17" s="192"/>
      <c r="E17" s="2047" t="str">
        <f>IF('8D'!I30&lt;&gt;0,Messages!B$96,"")</f>
        <v/>
      </c>
      <c r="F17" s="376"/>
    </row>
    <row r="18" spans="2:6">
      <c r="B18" s="375"/>
      <c r="C18" s="192" t="s">
        <v>1006</v>
      </c>
      <c r="D18" s="192"/>
      <c r="E18" s="564" t="str">
        <f>IF('8D'!I31&lt;&gt;0,Messages!B$96,"")</f>
        <v/>
      </c>
      <c r="F18" s="376"/>
    </row>
    <row r="19" spans="2:6">
      <c r="B19" s="375"/>
      <c r="C19" s="192" t="s">
        <v>947</v>
      </c>
      <c r="D19" s="192"/>
      <c r="E19" s="564" t="str">
        <f>IF('8D'!I32&lt;&gt;0,Messages!B$96,"")</f>
        <v/>
      </c>
      <c r="F19" s="376"/>
    </row>
    <row r="20" spans="2:6">
      <c r="B20" s="375"/>
      <c r="C20" s="192" t="s">
        <v>948</v>
      </c>
      <c r="D20" s="192"/>
      <c r="E20" s="564" t="str">
        <f>IF('8D'!I33&lt;&gt;0,Messages!B$96,"")</f>
        <v/>
      </c>
      <c r="F20" s="376"/>
    </row>
    <row r="21" spans="2:6">
      <c r="B21" s="375"/>
      <c r="C21" s="192" t="s">
        <v>949</v>
      </c>
      <c r="D21" s="192"/>
      <c r="E21" s="564" t="str">
        <f>IF('8D'!I34&lt;&gt;0,Messages!B$96,"")</f>
        <v/>
      </c>
      <c r="F21" s="376"/>
    </row>
    <row r="22" spans="2:6">
      <c r="B22" s="375"/>
      <c r="C22" s="192" t="s">
        <v>950</v>
      </c>
      <c r="D22" s="192"/>
      <c r="E22" s="564" t="str">
        <f>IF('8D'!I35&lt;&gt;0,Messages!B$96,"")</f>
        <v/>
      </c>
      <c r="F22" s="376"/>
    </row>
    <row r="23" spans="2:6">
      <c r="B23" s="375"/>
      <c r="C23" s="192" t="s">
        <v>951</v>
      </c>
      <c r="D23" s="192"/>
      <c r="E23" s="564" t="str">
        <f>IF('8D'!I36&lt;&gt;0,Messages!B$96,"")</f>
        <v/>
      </c>
      <c r="F23" s="376"/>
    </row>
    <row r="24" spans="2:6">
      <c r="B24" s="375"/>
      <c r="C24" s="192" t="s">
        <v>952</v>
      </c>
      <c r="D24" s="192"/>
      <c r="E24" s="564" t="str">
        <f>IF('8D'!I37&lt;&gt;0,Messages!B$96,"")</f>
        <v/>
      </c>
      <c r="F24" s="376"/>
    </row>
    <row r="25" spans="2:6">
      <c r="B25" s="375"/>
      <c r="C25" s="192" t="s">
        <v>953</v>
      </c>
      <c r="D25" s="192"/>
      <c r="E25" s="564" t="str">
        <f>IF('8D'!I38&lt;&gt;0,Messages!B$96,"")</f>
        <v/>
      </c>
      <c r="F25" s="376"/>
    </row>
    <row r="26" spans="2:6">
      <c r="B26" s="375"/>
      <c r="C26" s="192" t="s">
        <v>954</v>
      </c>
      <c r="D26" s="192"/>
      <c r="E26" s="564" t="str">
        <f>IF('8D'!I39&lt;&gt;0,Messages!B$96,"")</f>
        <v/>
      </c>
      <c r="F26" s="376"/>
    </row>
    <row r="27" spans="2:6">
      <c r="B27" s="375"/>
      <c r="C27" s="192" t="s">
        <v>955</v>
      </c>
      <c r="D27" s="192"/>
      <c r="E27" s="564" t="str">
        <f>IF('8D'!I40&lt;&gt;0,Messages!B$96,"")</f>
        <v/>
      </c>
      <c r="F27" s="376"/>
    </row>
    <row r="28" spans="2:6">
      <c r="B28" s="375"/>
      <c r="C28" s="192" t="s">
        <v>956</v>
      </c>
      <c r="D28" s="192"/>
      <c r="E28" s="564" t="str">
        <f>IF('8D'!I41&lt;&gt;0,Messages!B$96,"")</f>
        <v/>
      </c>
      <c r="F28" s="376"/>
    </row>
    <row r="29" spans="2:6">
      <c r="B29" s="375"/>
      <c r="C29" s="192" t="s">
        <v>957</v>
      </c>
      <c r="D29" s="192"/>
      <c r="E29" s="564" t="str">
        <f>IF('8D'!I42&lt;&gt;0,Messages!B$96,"")</f>
        <v/>
      </c>
      <c r="F29" s="376"/>
    </row>
    <row r="30" spans="2:6">
      <c r="B30" s="375"/>
      <c r="C30" s="192" t="s">
        <v>958</v>
      </c>
      <c r="D30" s="192"/>
      <c r="E30" s="564" t="str">
        <f>IF('8D'!I43&lt;&gt;0,Messages!B$96,"")</f>
        <v/>
      </c>
      <c r="F30" s="376"/>
    </row>
    <row r="31" spans="2:6">
      <c r="B31" s="375"/>
      <c r="C31" s="192" t="s">
        <v>959</v>
      </c>
      <c r="D31" s="192"/>
      <c r="E31" s="564" t="str">
        <f>IF('8D'!I44&lt;&gt;0,Messages!B$96,"")</f>
        <v/>
      </c>
      <c r="F31" s="376"/>
    </row>
    <row r="32" spans="2:6">
      <c r="B32" s="375"/>
      <c r="C32" s="192" t="s">
        <v>960</v>
      </c>
      <c r="D32" s="192"/>
      <c r="E32" s="564" t="str">
        <f>IF('8D'!I45&lt;&gt;0,Messages!B$96,"")</f>
        <v/>
      </c>
      <c r="F32" s="376"/>
    </row>
    <row r="33" spans="2:6">
      <c r="B33" s="375"/>
      <c r="C33" s="192" t="s">
        <v>961</v>
      </c>
      <c r="D33" s="192"/>
      <c r="E33" s="564" t="str">
        <f>IF('8D'!I46&lt;&gt;0,Messages!B$96,"")</f>
        <v/>
      </c>
      <c r="F33" s="376"/>
    </row>
    <row r="34" spans="2:6">
      <c r="B34" s="375"/>
      <c r="C34" s="192" t="s">
        <v>962</v>
      </c>
      <c r="D34" s="192"/>
      <c r="E34" s="564" t="str">
        <f>IF('8D'!I47&lt;&gt;0,Messages!B$96,"")</f>
        <v/>
      </c>
      <c r="F34" s="376"/>
    </row>
    <row r="35" spans="2:6">
      <c r="B35" s="375"/>
      <c r="C35" s="192" t="s">
        <v>963</v>
      </c>
      <c r="D35" s="192"/>
      <c r="E35" s="564" t="str">
        <f>IF('8D'!I48&lt;&gt;0,Messages!B$96,"")</f>
        <v/>
      </c>
      <c r="F35" s="376"/>
    </row>
    <row r="36" spans="2:6">
      <c r="B36" s="375"/>
      <c r="C36" s="192" t="s">
        <v>964</v>
      </c>
      <c r="D36" s="192"/>
      <c r="E36" s="564" t="str">
        <f>IF('8D'!I49&lt;&gt;0,Messages!B$96,"")</f>
        <v/>
      </c>
      <c r="F36" s="376"/>
    </row>
    <row r="37" spans="2:6" ht="30" customHeight="1">
      <c r="B37" s="375"/>
      <c r="C37" s="1732" t="s">
        <v>1007</v>
      </c>
      <c r="D37" s="1733"/>
      <c r="E37" s="1734" t="str">
        <f>IF('8D'!I50&lt;&gt;0,Messages!B96,"")</f>
        <v/>
      </c>
      <c r="F37" s="376"/>
    </row>
    <row r="38" spans="2:6" ht="15" thickBot="1">
      <c r="B38" s="375"/>
      <c r="C38" s="196"/>
      <c r="D38" s="197"/>
      <c r="E38" s="1735" t="str">
        <f>IF('8D'!I51&lt;&gt;0,"Cost listed on Form 8E. Please provide detail here. (Overwrite this text with your answer)","")</f>
        <v/>
      </c>
      <c r="F38" s="376"/>
    </row>
    <row r="39" spans="2:6" ht="15" thickBot="1">
      <c r="B39" s="375"/>
      <c r="C39" s="169" t="s">
        <v>1008</v>
      </c>
      <c r="D39" s="169"/>
      <c r="E39" s="2048"/>
      <c r="F39" s="376"/>
    </row>
    <row r="40" spans="2:6">
      <c r="B40" s="375"/>
      <c r="C40" s="195" t="s">
        <v>970</v>
      </c>
      <c r="D40" s="195"/>
      <c r="E40" s="2047"/>
      <c r="F40" s="376"/>
    </row>
    <row r="41" spans="2:6" ht="15" thickBot="1">
      <c r="B41" s="375"/>
      <c r="C41" s="195" t="s">
        <v>971</v>
      </c>
      <c r="D41" s="195"/>
      <c r="E41" s="565"/>
      <c r="F41" s="376"/>
    </row>
    <row r="42" spans="2:6" ht="15" thickBot="1">
      <c r="B42" s="2049"/>
      <c r="C42" s="2050"/>
      <c r="D42" s="2050"/>
      <c r="E42" s="2051"/>
      <c r="F42" s="2052"/>
    </row>
  </sheetData>
  <sheetProtection algorithmName="SHA-512" hashValue="cBqhr/PFDs37lSZsRhDlx1a4psFfb+6UubimHKhlKZT3dZiBGtH0CkA3ipfj34iwHx0tbHMgKaRbOjCfXXqXhA==" saltValue="Z9k9vk80doLlXbW622DI+w==" spinCount="100000" sheet="1" formatCells="0" formatColumns="0" formatRows="0"/>
  <mergeCells count="5">
    <mergeCell ref="C37:D37"/>
    <mergeCell ref="E37:E38"/>
    <mergeCell ref="C9:E12"/>
    <mergeCell ref="C3:E3"/>
    <mergeCell ref="C5:E5"/>
  </mergeCells>
  <conditionalFormatting sqref="E17:E41">
    <cfRule type="containsText" dxfId="2" priority="1" operator="containsText" text="Cost listed on Form 8E. Please provide detail here. (Overwrite this text with your answer)">
      <formula>NOT(ISERROR(SEARCH("Cost listed on Form 8E. Please provide detail here. (Overwrite this text with your answer)",E17)))</formula>
    </cfRule>
  </conditionalFormatting>
  <pageMargins left="0.7" right="0.7" top="0.75" bottom="0.75" header="0.3" footer="0.3"/>
  <pageSetup scale="88" orientation="portrait" r:id="rId1"/>
  <headerFooter>
    <oddFooter>&amp;LForm 8E
Operating Pro Forma Details&amp;CCFA Forms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FF00"/>
    <pageSetUpPr fitToPage="1"/>
  </sheetPr>
  <dimension ref="A1"/>
  <sheetViews>
    <sheetView showGridLines="0" zoomScaleNormal="100" workbookViewId="0">
      <selection activeCell="N17" sqref="N17"/>
    </sheetView>
  </sheetViews>
  <sheetFormatPr defaultRowHeight="14.45"/>
  <sheetData/>
  <sheetProtection algorithmName="SHA-512" hashValue="WrdFGC1aYP469ZnbwS0H48YBsICv5sRdel1M9HsILHaJ0uiEbkxyRvd+6F8SNlzm8ENpQvBcNBbvrYyNPLD+vw==" saltValue="9zVxPc6YD74WTifX4OYrcQ==" spinCount="100000" sheet="1" objects="1" scenarios="1"/>
  <pageMargins left="0.25" right="0.25" top="0.75" bottom="0.75" header="0.3" footer="0.3"/>
  <pageSetup scale="97"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1"/>
  <dimension ref="B1:I103"/>
  <sheetViews>
    <sheetView showGridLines="0" topLeftCell="A73" zoomScaleNormal="100" workbookViewId="0">
      <selection activeCell="Q102" sqref="Q102"/>
    </sheetView>
  </sheetViews>
  <sheetFormatPr defaultColWidth="9.140625" defaultRowHeight="14.45"/>
  <cols>
    <col min="1" max="2" width="1.7109375" style="248" customWidth="1"/>
    <col min="3" max="4" width="22.85546875" style="248" customWidth="1"/>
    <col min="5" max="6" width="5.7109375" style="248" customWidth="1"/>
    <col min="7" max="7" width="9.140625" style="248"/>
    <col min="8" max="8" width="22.85546875" style="248" customWidth="1"/>
    <col min="9" max="9" width="1.7109375" style="248" customWidth="1"/>
    <col min="10" max="16384" width="9.140625" style="248"/>
  </cols>
  <sheetData>
    <row r="1" spans="2:9" ht="15" thickBot="1"/>
    <row r="2" spans="2:9" ht="9" customHeight="1">
      <c r="B2" s="229"/>
      <c r="C2" s="230"/>
      <c r="D2" s="230"/>
      <c r="E2" s="230"/>
      <c r="F2" s="230"/>
      <c r="G2" s="230"/>
      <c r="H2" s="230"/>
      <c r="I2" s="249"/>
    </row>
    <row r="3" spans="2:9" ht="18">
      <c r="B3" s="231"/>
      <c r="C3" s="1769" t="s">
        <v>1009</v>
      </c>
      <c r="D3" s="1769"/>
      <c r="E3" s="1769"/>
      <c r="F3" s="1769"/>
      <c r="G3" s="1769"/>
      <c r="H3" s="1769"/>
      <c r="I3" s="250"/>
    </row>
    <row r="4" spans="2:9" ht="15" customHeight="1">
      <c r="B4" s="231"/>
      <c r="C4" s="17"/>
      <c r="D4" s="91"/>
      <c r="E4" s="91"/>
      <c r="F4" s="91"/>
      <c r="G4" s="91"/>
      <c r="H4" s="91"/>
      <c r="I4" s="250"/>
    </row>
    <row r="5" spans="2:9" ht="15" thickBot="1">
      <c r="B5" s="231"/>
      <c r="C5" s="2053" t="str">
        <f>IF('1'!G5="",Messages!B3,(CONCATENATE("Project Name: ",'1'!G5)))</f>
        <v>Enter Project Name on Form 1</v>
      </c>
      <c r="D5" s="2053"/>
      <c r="E5" s="2053"/>
      <c r="F5" s="2053"/>
      <c r="G5" s="2053"/>
      <c r="H5"/>
      <c r="I5" s="379"/>
    </row>
    <row r="6" spans="2:9" ht="15" customHeight="1" thickBot="1">
      <c r="B6" s="231"/>
      <c r="C6" s="91"/>
      <c r="D6" s="91"/>
      <c r="E6" s="91"/>
      <c r="F6" s="91"/>
      <c r="G6" s="91"/>
      <c r="H6" s="91"/>
      <c r="I6" s="250"/>
    </row>
    <row r="7" spans="2:9">
      <c r="B7" s="231"/>
      <c r="C7" s="2054" t="s">
        <v>1010</v>
      </c>
      <c r="D7" s="2055"/>
      <c r="E7" s="2055"/>
      <c r="F7" s="2055"/>
      <c r="G7" s="2055"/>
      <c r="H7" s="2056"/>
      <c r="I7" s="250"/>
    </row>
    <row r="8" spans="2:9">
      <c r="B8" s="231"/>
      <c r="C8" s="220" t="s">
        <v>1011</v>
      </c>
      <c r="D8" s="2057" t="str">
        <f>IF('1'!G8="",Messages!B100,'1'!G8)</f>
        <v>Enter Organization Name on Form 1</v>
      </c>
      <c r="E8" s="2057"/>
      <c r="F8" s="2057"/>
      <c r="G8" s="2057"/>
      <c r="H8" s="2058"/>
      <c r="I8" s="250"/>
    </row>
    <row r="9" spans="2:9">
      <c r="B9" s="231"/>
      <c r="C9" s="220" t="s">
        <v>1012</v>
      </c>
      <c r="D9" s="2059"/>
      <c r="E9" s="2059"/>
      <c r="F9" s="2059"/>
      <c r="G9" s="2059"/>
      <c r="H9" s="2060"/>
      <c r="I9" s="250"/>
    </row>
    <row r="10" spans="2:9">
      <c r="B10" s="231"/>
      <c r="C10" s="220" t="s">
        <v>533</v>
      </c>
      <c r="D10" s="1059"/>
      <c r="E10" s="91" t="s">
        <v>1013</v>
      </c>
      <c r="F10" s="1059"/>
      <c r="G10" s="91" t="s">
        <v>1014</v>
      </c>
      <c r="H10" s="1069"/>
      <c r="I10" s="250"/>
    </row>
    <row r="11" spans="2:9">
      <c r="B11" s="231"/>
      <c r="C11" s="220" t="s">
        <v>1015</v>
      </c>
      <c r="D11" s="1770"/>
      <c r="E11" s="1770"/>
      <c r="F11" s="1770"/>
      <c r="G11" s="1770"/>
      <c r="H11" s="2061"/>
      <c r="I11" s="250"/>
    </row>
    <row r="12" spans="2:9">
      <c r="B12" s="231"/>
      <c r="C12" s="223" t="s">
        <v>1016</v>
      </c>
      <c r="D12" s="2062"/>
      <c r="E12" s="2062"/>
      <c r="F12" s="2062"/>
      <c r="G12" s="2062"/>
      <c r="H12" s="2063"/>
      <c r="I12" s="250"/>
    </row>
    <row r="13" spans="2:9">
      <c r="B13" s="380"/>
      <c r="C13" s="198"/>
      <c r="D13" s="199"/>
      <c r="E13" s="199"/>
      <c r="F13" s="199"/>
      <c r="G13" s="199"/>
      <c r="H13" s="200"/>
      <c r="I13" s="381"/>
    </row>
    <row r="14" spans="2:9" ht="27.6">
      <c r="B14" s="231"/>
      <c r="C14" s="1320" t="s">
        <v>1017</v>
      </c>
      <c r="D14" s="1770"/>
      <c r="E14" s="1770"/>
      <c r="F14" s="1770"/>
      <c r="G14" s="1770"/>
      <c r="H14" s="2061"/>
      <c r="I14" s="250"/>
    </row>
    <row r="15" spans="2:9">
      <c r="B15" s="231"/>
      <c r="C15" s="220" t="s">
        <v>524</v>
      </c>
      <c r="D15" s="1770"/>
      <c r="E15" s="1770"/>
      <c r="F15" s="1770"/>
      <c r="G15" s="131" t="s">
        <v>1018</v>
      </c>
      <c r="H15" s="1069"/>
      <c r="I15" s="250"/>
    </row>
    <row r="16" spans="2:9">
      <c r="B16" s="231"/>
      <c r="C16" s="220" t="s">
        <v>525</v>
      </c>
      <c r="D16" s="1770"/>
      <c r="E16" s="1770"/>
      <c r="F16" s="1770"/>
      <c r="G16" s="1770"/>
      <c r="H16" s="2061"/>
      <c r="I16" s="250"/>
    </row>
    <row r="17" spans="2:9">
      <c r="B17" s="231"/>
      <c r="C17" s="220" t="s">
        <v>1019</v>
      </c>
      <c r="D17" s="2064" t="str">
        <f>IF('1'!G10="",Messages!B101,'1'!G10)</f>
        <v>Enter Contact Name on Form 1</v>
      </c>
      <c r="E17" s="2064"/>
      <c r="F17" s="2064"/>
      <c r="G17" s="2064"/>
      <c r="H17" s="2065"/>
      <c r="I17" s="250"/>
    </row>
    <row r="18" spans="2:9">
      <c r="B18" s="231"/>
      <c r="C18" s="220" t="s">
        <v>1020</v>
      </c>
      <c r="D18" s="2059"/>
      <c r="E18" s="2059"/>
      <c r="F18" s="2059"/>
      <c r="G18" s="2059"/>
      <c r="H18" s="2060"/>
      <c r="I18" s="250"/>
    </row>
    <row r="19" spans="2:9">
      <c r="B19" s="231"/>
      <c r="C19" s="220" t="s">
        <v>524</v>
      </c>
      <c r="D19" s="2066" t="str">
        <f>IF('1'!G12="",Messages!B102,'1'!G12)</f>
        <v>Enter Phone Number on Form 1</v>
      </c>
      <c r="E19" s="2066"/>
      <c r="F19" s="2066"/>
      <c r="G19" s="131" t="s">
        <v>1018</v>
      </c>
      <c r="H19" s="1069"/>
      <c r="I19" s="250"/>
    </row>
    <row r="20" spans="2:9">
      <c r="B20" s="231"/>
      <c r="C20" s="220" t="s">
        <v>525</v>
      </c>
      <c r="D20" s="2066" t="str">
        <f>IF('1'!J12="",Messages!B103,'1'!J12)</f>
        <v>Enter Email Address on Form 1</v>
      </c>
      <c r="E20" s="2066"/>
      <c r="F20" s="2066"/>
      <c r="G20" s="2066"/>
      <c r="H20" s="2067"/>
      <c r="I20" s="250"/>
    </row>
    <row r="21" spans="2:9">
      <c r="B21" s="380"/>
      <c r="C21" s="198"/>
      <c r="D21" s="199"/>
      <c r="E21" s="199"/>
      <c r="F21" s="199"/>
      <c r="G21" s="199"/>
      <c r="H21" s="200"/>
      <c r="I21" s="381"/>
    </row>
    <row r="22" spans="2:9">
      <c r="B22" s="231"/>
      <c r="C22" s="2068" t="s">
        <v>1021</v>
      </c>
      <c r="D22" s="2069"/>
      <c r="E22" s="2069"/>
      <c r="F22" s="2069"/>
      <c r="G22" s="2069"/>
      <c r="H22" s="2070"/>
      <c r="I22" s="250"/>
    </row>
    <row r="23" spans="2:9">
      <c r="B23" s="231"/>
      <c r="C23" s="220" t="s">
        <v>1022</v>
      </c>
      <c r="D23" s="1770"/>
      <c r="E23" s="1770"/>
      <c r="F23" s="1770"/>
      <c r="G23" s="1770"/>
      <c r="H23" s="2061"/>
      <c r="I23" s="250"/>
    </row>
    <row r="24" spans="2:9">
      <c r="B24" s="231"/>
      <c r="C24" s="220" t="s">
        <v>524</v>
      </c>
      <c r="D24" s="1068"/>
      <c r="E24" s="91" t="s">
        <v>525</v>
      </c>
      <c r="F24" s="1770"/>
      <c r="G24" s="1770"/>
      <c r="H24" s="2061"/>
      <c r="I24" s="250"/>
    </row>
    <row r="25" spans="2:9" ht="15" thickBot="1">
      <c r="B25" s="231"/>
      <c r="C25" s="2071"/>
      <c r="D25" s="2072"/>
      <c r="E25" s="2072"/>
      <c r="F25" s="2072"/>
      <c r="G25" s="2072"/>
      <c r="H25" s="227"/>
      <c r="I25" s="250"/>
    </row>
    <row r="26" spans="2:9" ht="7.5" customHeight="1" thickBot="1">
      <c r="B26" s="231"/>
      <c r="C26" s="91"/>
      <c r="D26" s="91"/>
      <c r="E26" s="91"/>
      <c r="F26" s="91"/>
      <c r="G26" s="91"/>
      <c r="H26" s="91"/>
      <c r="I26" s="250"/>
    </row>
    <row r="27" spans="2:9">
      <c r="B27" s="231"/>
      <c r="C27" s="2054" t="s">
        <v>1023</v>
      </c>
      <c r="D27" s="2055"/>
      <c r="E27" s="2055"/>
      <c r="F27" s="2055"/>
      <c r="G27" s="2055"/>
      <c r="H27" s="2056"/>
      <c r="I27" s="250"/>
    </row>
    <row r="28" spans="2:9">
      <c r="B28" s="231"/>
      <c r="C28" s="220" t="s">
        <v>1011</v>
      </c>
      <c r="D28" s="2066" t="str">
        <f>IF('1'!G16="",Messages!B105,'1'!G16)</f>
        <v>Enter Firm Name on Form 1, if applicable</v>
      </c>
      <c r="E28" s="2066"/>
      <c r="F28" s="2066"/>
      <c r="G28" s="2066"/>
      <c r="H28" s="2067"/>
      <c r="I28" s="250"/>
    </row>
    <row r="29" spans="2:9">
      <c r="B29" s="231"/>
      <c r="C29" s="220" t="s">
        <v>1024</v>
      </c>
      <c r="D29" s="2064" t="str">
        <f>IF('1'!G18="",Messages!B101,'1'!G18)</f>
        <v>Enter Contact Name on Form 1</v>
      </c>
      <c r="E29" s="2064"/>
      <c r="F29" s="2064"/>
      <c r="G29" s="2064"/>
      <c r="H29" s="2065"/>
      <c r="I29" s="250"/>
    </row>
    <row r="30" spans="2:9">
      <c r="B30" s="231"/>
      <c r="C30" s="220" t="s">
        <v>1012</v>
      </c>
      <c r="D30" s="2059"/>
      <c r="E30" s="2059"/>
      <c r="F30" s="2059"/>
      <c r="G30" s="2059"/>
      <c r="H30" s="2060"/>
      <c r="I30" s="250"/>
    </row>
    <row r="31" spans="2:9">
      <c r="B31" s="231"/>
      <c r="C31" s="220" t="s">
        <v>533</v>
      </c>
      <c r="D31" s="1059"/>
      <c r="E31" s="91" t="s">
        <v>1013</v>
      </c>
      <c r="F31" s="1059"/>
      <c r="G31" s="91" t="s">
        <v>1014</v>
      </c>
      <c r="H31" s="221"/>
      <c r="I31" s="250"/>
    </row>
    <row r="32" spans="2:9">
      <c r="B32" s="231"/>
      <c r="C32" s="220" t="s">
        <v>524</v>
      </c>
      <c r="D32" s="2066" t="str">
        <f>IF('1'!G20="",Messages!B102,'1'!G20)</f>
        <v>Enter Phone Number on Form 1</v>
      </c>
      <c r="E32" s="2066"/>
      <c r="F32" s="131" t="s">
        <v>1018</v>
      </c>
      <c r="G32" s="1770"/>
      <c r="H32" s="2061"/>
      <c r="I32" s="250"/>
    </row>
    <row r="33" spans="2:9">
      <c r="B33" s="231"/>
      <c r="C33" s="220" t="s">
        <v>525</v>
      </c>
      <c r="D33" s="2066" t="str">
        <f>IF('1'!J20="",Messages!B103,'1'!J20)</f>
        <v>Enter Email Address on Form 1</v>
      </c>
      <c r="E33" s="2066"/>
      <c r="F33" s="2066"/>
      <c r="G33" s="2066"/>
      <c r="H33" s="2067"/>
      <c r="I33" s="250"/>
    </row>
    <row r="34" spans="2:9" ht="15" thickBot="1">
      <c r="B34" s="231"/>
      <c r="C34" s="2071"/>
      <c r="D34" s="2072"/>
      <c r="E34" s="2072"/>
      <c r="F34" s="2072"/>
      <c r="G34" s="2072"/>
      <c r="H34" s="227"/>
      <c r="I34" s="250"/>
    </row>
    <row r="35" spans="2:9" ht="7.5" customHeight="1" thickBot="1">
      <c r="B35" s="231"/>
      <c r="C35" s="2073"/>
      <c r="D35" s="91"/>
      <c r="E35" s="91"/>
      <c r="F35" s="91"/>
      <c r="G35" s="91"/>
      <c r="H35" s="91"/>
      <c r="I35" s="250"/>
    </row>
    <row r="36" spans="2:9">
      <c r="B36" s="231"/>
      <c r="C36" s="2054" t="s">
        <v>642</v>
      </c>
      <c r="D36" s="2055"/>
      <c r="E36" s="2055"/>
      <c r="F36" s="2055"/>
      <c r="G36" s="2055"/>
      <c r="H36" s="2056"/>
      <c r="I36" s="250"/>
    </row>
    <row r="37" spans="2:9">
      <c r="B37" s="231"/>
      <c r="C37" s="220" t="s">
        <v>1011</v>
      </c>
      <c r="D37" s="1770"/>
      <c r="E37" s="1770"/>
      <c r="F37" s="1770"/>
      <c r="G37" s="1770"/>
      <c r="H37" s="2061"/>
      <c r="I37" s="250"/>
    </row>
    <row r="38" spans="2:9">
      <c r="B38" s="231"/>
      <c r="C38" s="220" t="s">
        <v>1024</v>
      </c>
      <c r="D38" s="2059"/>
      <c r="E38" s="2059"/>
      <c r="F38" s="2059"/>
      <c r="G38" s="2059"/>
      <c r="H38" s="2060"/>
      <c r="I38" s="250"/>
    </row>
    <row r="39" spans="2:9">
      <c r="B39" s="231"/>
      <c r="C39" s="220" t="s">
        <v>524</v>
      </c>
      <c r="D39" s="1068"/>
      <c r="E39" s="91" t="s">
        <v>525</v>
      </c>
      <c r="F39" s="1770"/>
      <c r="G39" s="1770"/>
      <c r="H39" s="2061"/>
      <c r="I39" s="250"/>
    </row>
    <row r="40" spans="2:9" ht="15" thickBot="1">
      <c r="B40" s="231"/>
      <c r="C40" s="2071"/>
      <c r="D40" s="2072"/>
      <c r="E40" s="2072"/>
      <c r="F40" s="2072"/>
      <c r="G40" s="2072"/>
      <c r="H40" s="227"/>
      <c r="I40" s="250"/>
    </row>
    <row r="41" spans="2:9" ht="7.5" customHeight="1" thickBot="1">
      <c r="B41" s="231"/>
      <c r="C41" s="91"/>
      <c r="D41" s="91"/>
      <c r="E41" s="91"/>
      <c r="F41" s="91"/>
      <c r="G41" s="91"/>
      <c r="H41" s="91"/>
      <c r="I41" s="250"/>
    </row>
    <row r="42" spans="2:9">
      <c r="B42" s="231"/>
      <c r="C42" s="2054" t="s">
        <v>1025</v>
      </c>
      <c r="D42" s="2055"/>
      <c r="E42" s="2055"/>
      <c r="F42" s="2055"/>
      <c r="G42" s="2055"/>
      <c r="H42" s="2056"/>
      <c r="I42" s="250"/>
    </row>
    <row r="43" spans="2:9">
      <c r="B43" s="231"/>
      <c r="C43" s="220" t="s">
        <v>1011</v>
      </c>
      <c r="D43" s="1770"/>
      <c r="E43" s="1770"/>
      <c r="F43" s="1770"/>
      <c r="G43" s="1770"/>
      <c r="H43" s="2061"/>
      <c r="I43" s="250"/>
    </row>
    <row r="44" spans="2:9">
      <c r="B44" s="231"/>
      <c r="C44" s="220" t="s">
        <v>1024</v>
      </c>
      <c r="D44" s="2059"/>
      <c r="E44" s="2059"/>
      <c r="F44" s="2059"/>
      <c r="G44" s="2059"/>
      <c r="H44" s="2060"/>
      <c r="I44" s="250"/>
    </row>
    <row r="45" spans="2:9">
      <c r="B45" s="231"/>
      <c r="C45" s="220" t="s">
        <v>524</v>
      </c>
      <c r="D45" s="1068"/>
      <c r="E45" s="91" t="s">
        <v>525</v>
      </c>
      <c r="F45" s="1770"/>
      <c r="G45" s="1770"/>
      <c r="H45" s="2061"/>
      <c r="I45" s="250"/>
    </row>
    <row r="46" spans="2:9" ht="15" thickBot="1">
      <c r="B46" s="231"/>
      <c r="C46" s="2071"/>
      <c r="D46" s="2072"/>
      <c r="E46" s="2072"/>
      <c r="F46" s="2072"/>
      <c r="G46" s="2072"/>
      <c r="H46" s="227"/>
      <c r="I46" s="250"/>
    </row>
    <row r="47" spans="2:9" ht="9" customHeight="1" thickBot="1">
      <c r="B47" s="231"/>
      <c r="C47" s="222"/>
      <c r="D47" s="222"/>
      <c r="E47" s="222"/>
      <c r="F47" s="222"/>
      <c r="G47" s="222"/>
      <c r="H47" s="222"/>
      <c r="I47" s="250"/>
    </row>
    <row r="48" spans="2:9">
      <c r="B48" s="231"/>
      <c r="C48" s="2054" t="s">
        <v>1026</v>
      </c>
      <c r="D48" s="2055"/>
      <c r="E48" s="2055"/>
      <c r="F48" s="2055"/>
      <c r="G48" s="2055"/>
      <c r="H48" s="2056"/>
      <c r="I48" s="250"/>
    </row>
    <row r="49" spans="2:9">
      <c r="B49" s="231"/>
      <c r="C49" s="220" t="s">
        <v>1011</v>
      </c>
      <c r="D49" s="1770"/>
      <c r="E49" s="1770"/>
      <c r="F49" s="1770"/>
      <c r="G49" s="1770"/>
      <c r="H49" s="2061"/>
      <c r="I49" s="250"/>
    </row>
    <row r="50" spans="2:9">
      <c r="B50" s="231"/>
      <c r="C50" s="220" t="s">
        <v>1024</v>
      </c>
      <c r="D50" s="2059"/>
      <c r="E50" s="2059"/>
      <c r="F50" s="2059"/>
      <c r="G50" s="2059"/>
      <c r="H50" s="2060"/>
      <c r="I50" s="250"/>
    </row>
    <row r="51" spans="2:9">
      <c r="B51" s="231"/>
      <c r="C51" s="220" t="s">
        <v>524</v>
      </c>
      <c r="D51" s="1068"/>
      <c r="E51" s="91" t="s">
        <v>525</v>
      </c>
      <c r="F51" s="1770"/>
      <c r="G51" s="1770"/>
      <c r="H51" s="2061"/>
      <c r="I51" s="250"/>
    </row>
    <row r="52" spans="2:9" ht="15" thickBot="1">
      <c r="B52" s="231"/>
      <c r="C52" s="2071"/>
      <c r="D52" s="2072"/>
      <c r="E52" s="2072"/>
      <c r="F52" s="2072"/>
      <c r="G52" s="2072"/>
      <c r="H52" s="227"/>
      <c r="I52" s="250"/>
    </row>
    <row r="53" spans="2:9" ht="7.5" customHeight="1" thickBot="1">
      <c r="B53" s="373"/>
      <c r="C53" s="222"/>
      <c r="D53" s="222"/>
      <c r="E53" s="222"/>
      <c r="F53" s="222"/>
      <c r="G53" s="222"/>
      <c r="H53" s="222"/>
      <c r="I53" s="374"/>
    </row>
    <row r="54" spans="2:9" ht="9" customHeight="1">
      <c r="B54" s="229"/>
      <c r="C54" s="230"/>
      <c r="D54" s="230"/>
      <c r="E54" s="230"/>
      <c r="F54" s="230"/>
      <c r="G54" s="230"/>
      <c r="H54" s="230"/>
      <c r="I54" s="249"/>
    </row>
    <row r="55" spans="2:9" ht="18">
      <c r="B55" s="231"/>
      <c r="C55" s="1769" t="s">
        <v>1027</v>
      </c>
      <c r="D55" s="1769"/>
      <c r="E55" s="1769"/>
      <c r="F55" s="1769"/>
      <c r="G55" s="1769"/>
      <c r="H55" s="1769"/>
      <c r="I55" s="250"/>
    </row>
    <row r="56" spans="2:9" ht="15" customHeight="1">
      <c r="B56" s="231"/>
      <c r="C56" s="17"/>
      <c r="D56" s="91"/>
      <c r="E56" s="91"/>
      <c r="F56" s="91"/>
      <c r="G56" s="91"/>
      <c r="H56" s="91"/>
      <c r="I56" s="250"/>
    </row>
    <row r="57" spans="2:9">
      <c r="B57" s="231"/>
      <c r="C57" t="s">
        <v>520</v>
      </c>
      <c r="D57" s="2057" t="str">
        <f>IF('1'!G5="",Messages!B3,'1'!G5)</f>
        <v>Enter Project Name on Form 1</v>
      </c>
      <c r="E57" s="2057"/>
      <c r="F57" s="2057"/>
      <c r="G57" s="2057"/>
      <c r="H57" s="2057"/>
      <c r="I57" s="379"/>
    </row>
    <row r="58" spans="2:9" ht="15" customHeight="1" thickBot="1">
      <c r="B58" s="231"/>
      <c r="C58" s="91"/>
      <c r="D58" s="91"/>
      <c r="E58" s="91"/>
      <c r="F58" s="91"/>
      <c r="G58" s="91"/>
      <c r="H58" s="91"/>
      <c r="I58" s="250"/>
    </row>
    <row r="59" spans="2:9">
      <c r="B59" s="231"/>
      <c r="C59" s="2054" t="s">
        <v>1028</v>
      </c>
      <c r="D59" s="2055"/>
      <c r="E59" s="2055"/>
      <c r="F59" s="2055"/>
      <c r="G59" s="2055"/>
      <c r="H59" s="2056"/>
      <c r="I59" s="250"/>
    </row>
    <row r="60" spans="2:9">
      <c r="B60" s="231"/>
      <c r="C60" s="220" t="s">
        <v>1029</v>
      </c>
      <c r="D60" s="2074"/>
      <c r="E60" s="2074"/>
      <c r="F60" s="2074"/>
      <c r="G60" s="2074"/>
      <c r="H60" s="2075"/>
      <c r="I60" s="250"/>
    </row>
    <row r="61" spans="2:9">
      <c r="B61" s="231"/>
      <c r="C61" s="220" t="s">
        <v>1012</v>
      </c>
      <c r="D61" s="2059"/>
      <c r="E61" s="2059"/>
      <c r="F61" s="2059"/>
      <c r="G61" s="2059"/>
      <c r="H61" s="2060"/>
      <c r="I61" s="250"/>
    </row>
    <row r="62" spans="2:9">
      <c r="B62" s="231"/>
      <c r="C62" s="220" t="s">
        <v>533</v>
      </c>
      <c r="D62" s="1059"/>
      <c r="E62" s="1278" t="s">
        <v>1013</v>
      </c>
      <c r="F62" s="1059"/>
      <c r="G62" s="1278" t="s">
        <v>1014</v>
      </c>
      <c r="H62" s="1069"/>
      <c r="I62" s="250"/>
    </row>
    <row r="63" spans="2:9">
      <c r="B63" s="231"/>
      <c r="C63" s="220" t="s">
        <v>1024</v>
      </c>
      <c r="D63" s="2059"/>
      <c r="E63" s="1770"/>
      <c r="F63" s="2059"/>
      <c r="G63" s="1770"/>
      <c r="H63" s="2060"/>
      <c r="I63" s="250"/>
    </row>
    <row r="64" spans="2:9">
      <c r="B64" s="231"/>
      <c r="C64" s="220" t="s">
        <v>524</v>
      </c>
      <c r="D64" s="1068"/>
      <c r="E64" s="91" t="s">
        <v>525</v>
      </c>
      <c r="F64" s="1770"/>
      <c r="G64" s="1770"/>
      <c r="H64" s="2061"/>
      <c r="I64" s="250"/>
    </row>
    <row r="65" spans="2:9">
      <c r="B65" s="231"/>
      <c r="C65" s="220" t="s">
        <v>1015</v>
      </c>
      <c r="D65" s="1770"/>
      <c r="E65" s="1770"/>
      <c r="F65" s="1770"/>
      <c r="G65" s="1770"/>
      <c r="H65" s="2061"/>
      <c r="I65" s="250"/>
    </row>
    <row r="66" spans="2:9" ht="15" thickBot="1">
      <c r="B66" s="231"/>
      <c r="C66" s="2076"/>
      <c r="D66" s="1740"/>
      <c r="E66" s="1740"/>
      <c r="F66" s="1740"/>
      <c r="G66" s="1740"/>
      <c r="H66" s="1741"/>
      <c r="I66" s="250"/>
    </row>
    <row r="67" spans="2:9" ht="7.5" customHeight="1" thickBot="1">
      <c r="B67" s="231"/>
      <c r="C67" s="91"/>
      <c r="D67" s="91"/>
      <c r="E67" s="91"/>
      <c r="F67" s="91"/>
      <c r="G67" s="91"/>
      <c r="H67" s="91"/>
      <c r="I67" s="250"/>
    </row>
    <row r="68" spans="2:9">
      <c r="B68" s="231"/>
      <c r="C68" s="2054" t="s">
        <v>1030</v>
      </c>
      <c r="D68" s="2055"/>
      <c r="E68" s="2055"/>
      <c r="F68" s="2055"/>
      <c r="G68" s="2055"/>
      <c r="H68" s="2056"/>
      <c r="I68" s="250"/>
    </row>
    <row r="69" spans="2:9">
      <c r="B69" s="231"/>
      <c r="C69" s="220" t="s">
        <v>1011</v>
      </c>
      <c r="D69" s="1770"/>
      <c r="E69" s="1770"/>
      <c r="F69" s="1770"/>
      <c r="G69" s="1770"/>
      <c r="H69" s="2061"/>
      <c r="I69" s="250"/>
    </row>
    <row r="70" spans="2:9">
      <c r="B70" s="231"/>
      <c r="C70" s="220" t="s">
        <v>1024</v>
      </c>
      <c r="D70" s="2059"/>
      <c r="E70" s="2059"/>
      <c r="F70" s="2059"/>
      <c r="G70" s="2059"/>
      <c r="H70" s="2060"/>
      <c r="I70" s="250"/>
    </row>
    <row r="71" spans="2:9">
      <c r="B71" s="231"/>
      <c r="C71" s="220" t="s">
        <v>1012</v>
      </c>
      <c r="D71" s="2059"/>
      <c r="E71" s="2059"/>
      <c r="F71" s="2059"/>
      <c r="G71" s="2059"/>
      <c r="H71" s="2060"/>
      <c r="I71" s="250"/>
    </row>
    <row r="72" spans="2:9">
      <c r="B72" s="231"/>
      <c r="C72" s="220" t="s">
        <v>533</v>
      </c>
      <c r="D72" s="1059"/>
      <c r="E72" s="91" t="s">
        <v>1013</v>
      </c>
      <c r="F72" s="1059"/>
      <c r="G72" s="91" t="s">
        <v>1014</v>
      </c>
      <c r="H72" s="1069"/>
      <c r="I72" s="250"/>
    </row>
    <row r="73" spans="2:9">
      <c r="B73" s="231"/>
      <c r="C73" s="220" t="s">
        <v>524</v>
      </c>
      <c r="D73" s="1068"/>
      <c r="E73" s="91" t="s">
        <v>525</v>
      </c>
      <c r="F73" s="1770"/>
      <c r="G73" s="1770"/>
      <c r="H73" s="2061"/>
      <c r="I73" s="250"/>
    </row>
    <row r="74" spans="2:9" ht="15" thickBot="1">
      <c r="B74" s="231"/>
      <c r="C74" s="2071"/>
      <c r="D74" s="2072"/>
      <c r="E74" s="2072"/>
      <c r="F74" s="2072"/>
      <c r="G74" s="2072"/>
      <c r="H74" s="227"/>
      <c r="I74" s="379"/>
    </row>
    <row r="75" spans="2:9" ht="7.5" customHeight="1" thickBot="1">
      <c r="B75" s="231"/>
      <c r="C75" s="91"/>
      <c r="D75" s="91"/>
      <c r="E75" s="91"/>
      <c r="F75" s="91"/>
      <c r="G75" s="91"/>
      <c r="H75" s="91"/>
      <c r="I75" s="250"/>
    </row>
    <row r="76" spans="2:9">
      <c r="B76" s="231"/>
      <c r="C76" s="2054" t="s">
        <v>1031</v>
      </c>
      <c r="D76" s="2055"/>
      <c r="E76" s="2055"/>
      <c r="F76" s="2055"/>
      <c r="G76" s="2055"/>
      <c r="H76" s="2056"/>
      <c r="I76" s="250"/>
    </row>
    <row r="77" spans="2:9">
      <c r="B77" s="231"/>
      <c r="C77" s="220" t="s">
        <v>1011</v>
      </c>
      <c r="D77" s="1770"/>
      <c r="E77" s="1770"/>
      <c r="F77" s="1770"/>
      <c r="G77" s="1770"/>
      <c r="H77" s="2061"/>
      <c r="I77" s="250"/>
    </row>
    <row r="78" spans="2:9">
      <c r="B78" s="231"/>
      <c r="C78" s="220" t="s">
        <v>1024</v>
      </c>
      <c r="D78" s="2059"/>
      <c r="E78" s="2059"/>
      <c r="F78" s="2059"/>
      <c r="G78" s="2059"/>
      <c r="H78" s="2060"/>
      <c r="I78" s="250"/>
    </row>
    <row r="79" spans="2:9">
      <c r="B79" s="231"/>
      <c r="C79" s="220" t="s">
        <v>1012</v>
      </c>
      <c r="D79" s="2059"/>
      <c r="E79" s="2059"/>
      <c r="F79" s="2059"/>
      <c r="G79" s="2059"/>
      <c r="H79" s="2060"/>
      <c r="I79" s="250"/>
    </row>
    <row r="80" spans="2:9">
      <c r="B80" s="231"/>
      <c r="C80" s="220" t="s">
        <v>533</v>
      </c>
      <c r="D80" s="1059"/>
      <c r="E80" s="91" t="s">
        <v>1013</v>
      </c>
      <c r="F80" s="1059"/>
      <c r="G80" s="91" t="s">
        <v>1014</v>
      </c>
      <c r="H80" s="1069"/>
      <c r="I80" s="250"/>
    </row>
    <row r="81" spans="2:9">
      <c r="B81" s="231"/>
      <c r="C81" s="220" t="s">
        <v>524</v>
      </c>
      <c r="D81" s="1068"/>
      <c r="E81" s="91" t="s">
        <v>525</v>
      </c>
      <c r="F81" s="1770"/>
      <c r="G81" s="1770"/>
      <c r="H81" s="2061"/>
      <c r="I81" s="250"/>
    </row>
    <row r="82" spans="2:9" ht="15" thickBot="1">
      <c r="B82" s="231"/>
      <c r="C82" s="2071"/>
      <c r="D82" s="2072"/>
      <c r="E82" s="2072"/>
      <c r="F82" s="2072"/>
      <c r="G82" s="2072"/>
      <c r="H82" s="227"/>
      <c r="I82" s="379"/>
    </row>
    <row r="83" spans="2:9" ht="7.5" customHeight="1" thickBot="1">
      <c r="B83" s="231"/>
      <c r="C83" s="92"/>
      <c r="D83" s="91"/>
      <c r="E83" s="91"/>
      <c r="F83" s="91"/>
      <c r="G83" s="91"/>
      <c r="H83" s="92"/>
      <c r="I83" s="250"/>
    </row>
    <row r="84" spans="2:9">
      <c r="B84" s="231"/>
      <c r="C84" s="2054" t="s">
        <v>1032</v>
      </c>
      <c r="D84" s="2055"/>
      <c r="E84" s="2055"/>
      <c r="F84" s="2055"/>
      <c r="G84" s="2055"/>
      <c r="H84" s="2056"/>
      <c r="I84" s="250"/>
    </row>
    <row r="85" spans="2:9">
      <c r="B85" s="231"/>
      <c r="C85" s="220" t="s">
        <v>1011</v>
      </c>
      <c r="D85" s="1770"/>
      <c r="E85" s="1770"/>
      <c r="F85" s="1770"/>
      <c r="G85" s="1770"/>
      <c r="H85" s="2061"/>
      <c r="I85" s="250"/>
    </row>
    <row r="86" spans="2:9">
      <c r="B86" s="231"/>
      <c r="C86" s="220" t="s">
        <v>1024</v>
      </c>
      <c r="D86" s="2059"/>
      <c r="E86" s="2059"/>
      <c r="F86" s="2059"/>
      <c r="G86" s="2059"/>
      <c r="H86" s="2060"/>
      <c r="I86" s="250"/>
    </row>
    <row r="87" spans="2:9">
      <c r="B87" s="231"/>
      <c r="C87" s="220" t="s">
        <v>524</v>
      </c>
      <c r="D87" s="1068"/>
      <c r="E87" s="91" t="s">
        <v>525</v>
      </c>
      <c r="F87" s="1770"/>
      <c r="G87" s="1770"/>
      <c r="H87" s="2061"/>
      <c r="I87" s="250"/>
    </row>
    <row r="88" spans="2:9" ht="15" thickBot="1">
      <c r="B88" s="231"/>
      <c r="C88" s="2071"/>
      <c r="D88" s="2072"/>
      <c r="E88" s="2072"/>
      <c r="F88" s="2072"/>
      <c r="G88" s="2072"/>
      <c r="H88" s="227"/>
      <c r="I88" s="250"/>
    </row>
    <row r="89" spans="2:9" ht="7.5" customHeight="1" thickBot="1">
      <c r="B89" s="231"/>
      <c r="C89" s="91"/>
      <c r="D89" s="91"/>
      <c r="E89" s="91"/>
      <c r="F89" s="91"/>
      <c r="G89" s="91"/>
      <c r="H89" s="91"/>
      <c r="I89" s="250"/>
    </row>
    <row r="90" spans="2:9">
      <c r="B90" s="231"/>
      <c r="C90" s="2054" t="s">
        <v>1033</v>
      </c>
      <c r="D90" s="2055"/>
      <c r="E90" s="2055"/>
      <c r="F90" s="2055"/>
      <c r="G90" s="2055"/>
      <c r="H90" s="2056"/>
      <c r="I90" s="250"/>
    </row>
    <row r="91" spans="2:9">
      <c r="B91" s="231"/>
      <c r="C91" s="220" t="s">
        <v>1011</v>
      </c>
      <c r="D91" s="1770"/>
      <c r="E91" s="1770"/>
      <c r="F91" s="1770"/>
      <c r="G91" s="1770"/>
      <c r="H91" s="2061"/>
      <c r="I91" s="250"/>
    </row>
    <row r="92" spans="2:9">
      <c r="B92" s="231"/>
      <c r="C92" s="220" t="s">
        <v>1024</v>
      </c>
      <c r="D92" s="2059"/>
      <c r="E92" s="2059"/>
      <c r="F92" s="2059"/>
      <c r="G92" s="2059"/>
      <c r="H92" s="2060"/>
      <c r="I92" s="250"/>
    </row>
    <row r="93" spans="2:9">
      <c r="B93" s="231"/>
      <c r="C93" s="220" t="s">
        <v>524</v>
      </c>
      <c r="D93" s="1068"/>
      <c r="E93" s="91" t="s">
        <v>525</v>
      </c>
      <c r="F93" s="1770"/>
      <c r="G93" s="1770"/>
      <c r="H93" s="2061"/>
      <c r="I93" s="250"/>
    </row>
    <row r="94" spans="2:9" ht="15" thickBot="1">
      <c r="B94" s="231"/>
      <c r="C94" s="2071"/>
      <c r="D94" s="2072"/>
      <c r="E94" s="2072"/>
      <c r="F94" s="2072"/>
      <c r="G94" s="2072"/>
      <c r="H94" s="227"/>
      <c r="I94" s="250"/>
    </row>
    <row r="95" spans="2:9" ht="7.5" customHeight="1" thickBot="1">
      <c r="B95" s="231"/>
      <c r="C95" s="91"/>
      <c r="D95" s="91"/>
      <c r="E95" s="91"/>
      <c r="F95" s="91"/>
      <c r="G95" s="91"/>
      <c r="H95" s="91"/>
      <c r="I95" s="250"/>
    </row>
    <row r="96" spans="2:9">
      <c r="B96" s="231"/>
      <c r="C96" s="2054" t="s">
        <v>1034</v>
      </c>
      <c r="D96" s="2055"/>
      <c r="E96" s="2055"/>
      <c r="F96" s="2055"/>
      <c r="G96" s="2055"/>
      <c r="H96" s="2056"/>
      <c r="I96" s="250"/>
    </row>
    <row r="97" spans="2:9">
      <c r="B97" s="231"/>
      <c r="C97" s="220" t="s">
        <v>1011</v>
      </c>
      <c r="D97" s="1770"/>
      <c r="E97" s="1770"/>
      <c r="F97" s="1770"/>
      <c r="G97" s="1770"/>
      <c r="H97" s="2061"/>
      <c r="I97" s="250"/>
    </row>
    <row r="98" spans="2:9">
      <c r="B98" s="231"/>
      <c r="C98" s="220" t="s">
        <v>1024</v>
      </c>
      <c r="D98" s="2059"/>
      <c r="E98" s="2059"/>
      <c r="F98" s="2059"/>
      <c r="G98" s="2059"/>
      <c r="H98" s="2060"/>
      <c r="I98" s="250"/>
    </row>
    <row r="99" spans="2:9">
      <c r="B99" s="231"/>
      <c r="C99" s="220" t="s">
        <v>1012</v>
      </c>
      <c r="D99" s="2059"/>
      <c r="E99" s="2059"/>
      <c r="F99" s="2059"/>
      <c r="G99" s="2059"/>
      <c r="H99" s="2060"/>
      <c r="I99" s="250"/>
    </row>
    <row r="100" spans="2:9">
      <c r="B100" s="231"/>
      <c r="C100" s="220" t="s">
        <v>533</v>
      </c>
      <c r="D100" s="1059"/>
      <c r="E100" s="91" t="s">
        <v>1013</v>
      </c>
      <c r="F100" s="1059"/>
      <c r="G100" s="91" t="s">
        <v>1014</v>
      </c>
      <c r="H100" s="1069"/>
      <c r="I100" s="250"/>
    </row>
    <row r="101" spans="2:9">
      <c r="B101" s="231"/>
      <c r="C101" s="220" t="s">
        <v>524</v>
      </c>
      <c r="D101" s="1068"/>
      <c r="E101" s="91" t="s">
        <v>525</v>
      </c>
      <c r="F101" s="1770"/>
      <c r="G101" s="1770"/>
      <c r="H101" s="2061"/>
      <c r="I101" s="250"/>
    </row>
    <row r="102" spans="2:9" ht="15" thickBot="1">
      <c r="B102" s="231"/>
      <c r="C102" s="2071"/>
      <c r="D102" s="2072"/>
      <c r="E102" s="2072"/>
      <c r="F102" s="2072"/>
      <c r="G102" s="2072"/>
      <c r="H102" s="227"/>
      <c r="I102" s="250"/>
    </row>
    <row r="103" spans="2:9" ht="9" customHeight="1" thickBot="1">
      <c r="B103" s="373"/>
      <c r="C103" s="222"/>
      <c r="D103" s="222"/>
      <c r="E103" s="222"/>
      <c r="F103" s="222"/>
      <c r="G103" s="222"/>
      <c r="H103" s="222"/>
      <c r="I103" s="374"/>
    </row>
  </sheetData>
  <sheetProtection formatCells="0" formatColumns="0" formatRows="0"/>
  <mergeCells count="68">
    <mergeCell ref="C68:H68"/>
    <mergeCell ref="D69:H69"/>
    <mergeCell ref="F45:H45"/>
    <mergeCell ref="D30:H30"/>
    <mergeCell ref="C36:H36"/>
    <mergeCell ref="D66:H66"/>
    <mergeCell ref="C59:H59"/>
    <mergeCell ref="D60:H60"/>
    <mergeCell ref="D61:H61"/>
    <mergeCell ref="D65:H65"/>
    <mergeCell ref="D63:H63"/>
    <mergeCell ref="F64:H64"/>
    <mergeCell ref="F39:H39"/>
    <mergeCell ref="D37:H37"/>
    <mergeCell ref="D86:H86"/>
    <mergeCell ref="C3:H3"/>
    <mergeCell ref="D99:H99"/>
    <mergeCell ref="F101:H101"/>
    <mergeCell ref="C90:H90"/>
    <mergeCell ref="D91:H91"/>
    <mergeCell ref="D92:H92"/>
    <mergeCell ref="F93:H93"/>
    <mergeCell ref="C96:H96"/>
    <mergeCell ref="D97:H97"/>
    <mergeCell ref="F81:H81"/>
    <mergeCell ref="C84:H84"/>
    <mergeCell ref="D85:H85"/>
    <mergeCell ref="D12:H12"/>
    <mergeCell ref="D98:H98"/>
    <mergeCell ref="F87:H87"/>
    <mergeCell ref="D79:H79"/>
    <mergeCell ref="C42:H42"/>
    <mergeCell ref="D43:H43"/>
    <mergeCell ref="D44:H44"/>
    <mergeCell ref="D78:H78"/>
    <mergeCell ref="D57:H57"/>
    <mergeCell ref="D77:H77"/>
    <mergeCell ref="C55:H55"/>
    <mergeCell ref="D49:H49"/>
    <mergeCell ref="D50:H50"/>
    <mergeCell ref="F51:H51"/>
    <mergeCell ref="C76:H76"/>
    <mergeCell ref="C48:H48"/>
    <mergeCell ref="D70:H70"/>
    <mergeCell ref="D71:H71"/>
    <mergeCell ref="F73:H73"/>
    <mergeCell ref="D15:F15"/>
    <mergeCell ref="D16:H16"/>
    <mergeCell ref="C27:H27"/>
    <mergeCell ref="D38:H38"/>
    <mergeCell ref="G32:H32"/>
    <mergeCell ref="D29:H29"/>
    <mergeCell ref="D32:E32"/>
    <mergeCell ref="D33:H33"/>
    <mergeCell ref="D17:H17"/>
    <mergeCell ref="D19:F19"/>
    <mergeCell ref="D20:H20"/>
    <mergeCell ref="D28:H28"/>
    <mergeCell ref="C22:H22"/>
    <mergeCell ref="D23:H23"/>
    <mergeCell ref="D18:H18"/>
    <mergeCell ref="F24:H24"/>
    <mergeCell ref="D14:H14"/>
    <mergeCell ref="C5:G5"/>
    <mergeCell ref="C7:H7"/>
    <mergeCell ref="D8:H8"/>
    <mergeCell ref="D9:H9"/>
    <mergeCell ref="D11:H11"/>
  </mergeCells>
  <pageMargins left="0.7" right="0.7" top="0.75" bottom="0.75" header="0.3" footer="0.3"/>
  <pageSetup scale="93" fitToHeight="2" orientation="portrait" r:id="rId1"/>
  <headerFooter>
    <oddFooter>&amp;LForm 9A
Project Team&amp;CCFA Forms</oddFooter>
  </headerFooter>
  <rowBreaks count="1" manualBreakCount="1">
    <brk id="53" min="1"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2">
    <pageSetUpPr fitToPage="1"/>
  </sheetPr>
  <dimension ref="B1:AA34"/>
  <sheetViews>
    <sheetView showGridLines="0" topLeftCell="A19" zoomScaleNormal="100" workbookViewId="0">
      <selection activeCell="AG25" sqref="AG25"/>
    </sheetView>
  </sheetViews>
  <sheetFormatPr defaultColWidth="9.140625" defaultRowHeight="14.45"/>
  <cols>
    <col min="1" max="2" width="1.7109375" style="248" customWidth="1"/>
    <col min="3" max="3" width="14.28515625" style="248" customWidth="1"/>
    <col min="4" max="4" width="30" style="248" customWidth="1"/>
    <col min="5" max="25" width="3.5703125" style="248" customWidth="1"/>
    <col min="26" max="26" width="1.7109375" style="248" customWidth="1"/>
    <col min="27" max="27" width="1.42578125" style="248" customWidth="1"/>
    <col min="28" max="16384" width="9.140625" style="248"/>
  </cols>
  <sheetData>
    <row r="1" spans="2:27" ht="15" thickBot="1"/>
    <row r="2" spans="2:27" ht="9" customHeight="1">
      <c r="B2" s="122"/>
      <c r="C2" s="1751"/>
      <c r="D2" s="1751"/>
      <c r="E2" s="1752"/>
      <c r="F2" s="1752"/>
      <c r="G2" s="1752"/>
      <c r="H2" s="1752"/>
      <c r="I2" s="1752"/>
      <c r="J2" s="1752"/>
      <c r="K2" s="1752"/>
      <c r="L2" s="1752"/>
      <c r="M2" s="1752"/>
      <c r="N2" s="1752"/>
      <c r="O2" s="1752"/>
      <c r="P2" s="1752"/>
      <c r="Q2" s="1752"/>
      <c r="R2" s="1752"/>
      <c r="S2" s="1752"/>
      <c r="T2" s="1752"/>
      <c r="U2" s="1752"/>
      <c r="V2" s="1752"/>
      <c r="W2" s="1752"/>
      <c r="X2" s="1752"/>
      <c r="Y2" s="1752"/>
      <c r="Z2" s="1752"/>
      <c r="AA2" s="740"/>
    </row>
    <row r="3" spans="2:27" ht="18">
      <c r="B3" s="130"/>
      <c r="C3" s="721" t="s">
        <v>1035</v>
      </c>
      <c r="D3" s="411"/>
      <c r="E3" s="412"/>
      <c r="F3" s="412"/>
      <c r="G3" s="412"/>
      <c r="H3" s="412"/>
      <c r="I3" s="412"/>
      <c r="J3" s="412"/>
      <c r="K3" s="412"/>
      <c r="L3" s="412"/>
      <c r="M3" s="412"/>
      <c r="N3" s="412"/>
      <c r="O3" s="412"/>
      <c r="P3" s="412"/>
      <c r="Q3" s="412"/>
      <c r="R3" s="412"/>
      <c r="S3" s="412"/>
      <c r="T3" s="412"/>
      <c r="U3" s="412"/>
      <c r="V3" s="412"/>
      <c r="W3" s="412"/>
      <c r="X3" s="412"/>
      <c r="Y3" s="412"/>
      <c r="Z3" s="383"/>
      <c r="AA3" s="738"/>
    </row>
    <row r="4" spans="2:27" ht="18">
      <c r="B4" s="130"/>
      <c r="C4" s="382"/>
      <c r="D4" s="382"/>
      <c r="E4" s="383"/>
      <c r="F4" s="383"/>
      <c r="G4" s="383"/>
      <c r="H4" s="383"/>
      <c r="I4" s="383"/>
      <c r="J4" s="383"/>
      <c r="K4" s="383"/>
      <c r="L4" s="383"/>
      <c r="M4" s="383"/>
      <c r="N4" s="383"/>
      <c r="O4" s="383"/>
      <c r="P4" s="383"/>
      <c r="Q4" s="383"/>
      <c r="R4" s="383"/>
      <c r="S4" s="383"/>
      <c r="T4" s="383"/>
      <c r="U4" s="383"/>
      <c r="V4" s="383"/>
      <c r="W4" s="383"/>
      <c r="X4" s="383"/>
      <c r="Y4" s="383"/>
      <c r="Z4" s="383"/>
      <c r="AA4" s="738"/>
    </row>
    <row r="5" spans="2:27" ht="15" thickBot="1">
      <c r="B5" s="130"/>
      <c r="C5" s="2077" t="str">
        <f>IF('1'!G5="",Messages!B3,(CONCATENATE("Project Name: ",'1'!G5)))</f>
        <v>Enter Project Name on Form 1</v>
      </c>
      <c r="D5" s="2077"/>
      <c r="E5" s="2077"/>
      <c r="F5" s="2077"/>
      <c r="G5" s="2077"/>
      <c r="H5" s="2077"/>
      <c r="I5" s="2077"/>
      <c r="J5" s="2077"/>
      <c r="K5" s="2077"/>
      <c r="L5" s="2077"/>
      <c r="M5" s="2077"/>
      <c r="N5" s="2077"/>
      <c r="O5" s="2077"/>
      <c r="P5" s="2077"/>
      <c r="Q5" s="2077"/>
      <c r="R5" s="2077"/>
      <c r="S5" s="2077"/>
      <c r="T5"/>
      <c r="U5" s="91"/>
      <c r="V5" s="91"/>
      <c r="W5" s="91"/>
      <c r="X5" s="91"/>
      <c r="Y5" s="91"/>
      <c r="Z5" s="91"/>
      <c r="AA5" s="738"/>
    </row>
    <row r="6" spans="2:27" ht="7.5" customHeight="1">
      <c r="B6" s="130"/>
      <c r="C6" s="17"/>
      <c r="D6" s="17"/>
      <c r="E6" s="17"/>
      <c r="F6" s="17"/>
      <c r="G6" s="17"/>
      <c r="H6" s="17"/>
      <c r="I6" s="17"/>
      <c r="J6" s="17"/>
      <c r="K6" s="17"/>
      <c r="L6" s="17"/>
      <c r="M6" s="17"/>
      <c r="N6" s="17"/>
      <c r="O6" s="17"/>
      <c r="P6" s="91"/>
      <c r="Q6" s="91"/>
      <c r="R6" s="91"/>
      <c r="S6" s="91"/>
      <c r="T6" s="91"/>
      <c r="U6" s="91"/>
      <c r="V6" s="91"/>
      <c r="W6" s="91"/>
      <c r="X6" s="91"/>
      <c r="Y6" s="91"/>
      <c r="Z6" s="91"/>
      <c r="AA6" s="738"/>
    </row>
    <row r="7" spans="2:27" ht="117.75" customHeight="1">
      <c r="B7" s="130"/>
      <c r="C7" s="1754"/>
      <c r="D7" s="1755"/>
      <c r="E7" s="403" t="s">
        <v>1036</v>
      </c>
      <c r="F7" s="1745" t="s">
        <v>1037</v>
      </c>
      <c r="G7" s="1745" t="s">
        <v>1038</v>
      </c>
      <c r="H7" s="1745" t="s">
        <v>1039</v>
      </c>
      <c r="I7" s="1745" t="s">
        <v>1040</v>
      </c>
      <c r="J7" s="1753" t="s">
        <v>1041</v>
      </c>
      <c r="K7" s="1745" t="s">
        <v>1042</v>
      </c>
      <c r="L7" s="1745" t="s">
        <v>1043</v>
      </c>
      <c r="M7" s="1745" t="s">
        <v>1044</v>
      </c>
      <c r="N7" s="1745" t="s">
        <v>1045</v>
      </c>
      <c r="O7" s="1745" t="s">
        <v>1046</v>
      </c>
      <c r="P7" s="1745" t="s">
        <v>1047</v>
      </c>
      <c r="Q7" s="1745" t="s">
        <v>1048</v>
      </c>
      <c r="R7" s="1745" t="s">
        <v>1049</v>
      </c>
      <c r="S7" s="1745" t="s">
        <v>1050</v>
      </c>
      <c r="T7" s="1745" t="s">
        <v>1051</v>
      </c>
      <c r="U7" s="1745" t="s">
        <v>1052</v>
      </c>
      <c r="V7" s="1745" t="s">
        <v>1053</v>
      </c>
      <c r="W7" s="1745" t="s">
        <v>1054</v>
      </c>
      <c r="X7" s="1756" t="s">
        <v>1055</v>
      </c>
      <c r="Y7" s="776"/>
      <c r="Z7" s="655"/>
      <c r="AA7" s="738"/>
    </row>
    <row r="8" spans="2:27">
      <c r="B8" s="130"/>
      <c r="C8" s="407" t="s">
        <v>1056</v>
      </c>
      <c r="D8" s="408"/>
      <c r="E8" s="404"/>
      <c r="F8" s="1747"/>
      <c r="G8" s="1746"/>
      <c r="H8" s="1746"/>
      <c r="I8" s="1746"/>
      <c r="J8" s="2078"/>
      <c r="K8" s="1746"/>
      <c r="L8" s="1746"/>
      <c r="M8" s="1746"/>
      <c r="N8" s="1746"/>
      <c r="O8" s="1746"/>
      <c r="P8" s="1746"/>
      <c r="Q8" s="1746"/>
      <c r="R8" s="1746"/>
      <c r="S8" s="1746"/>
      <c r="T8" s="1746"/>
      <c r="U8" s="1746"/>
      <c r="V8" s="1746"/>
      <c r="W8" s="1746"/>
      <c r="X8" s="1757"/>
      <c r="Y8" s="777"/>
      <c r="Z8" s="656"/>
      <c r="AA8" s="738"/>
    </row>
    <row r="9" spans="2:27">
      <c r="B9" s="130"/>
      <c r="C9" s="409" t="s">
        <v>1038</v>
      </c>
      <c r="D9" s="410"/>
      <c r="E9" s="404"/>
      <c r="F9" s="404"/>
      <c r="G9" s="1747"/>
      <c r="H9" s="1746"/>
      <c r="I9" s="1746"/>
      <c r="J9" s="2078"/>
      <c r="K9" s="1746"/>
      <c r="L9" s="1746"/>
      <c r="M9" s="1746"/>
      <c r="N9" s="1746"/>
      <c r="O9" s="1746"/>
      <c r="P9" s="1746"/>
      <c r="Q9" s="1746"/>
      <c r="R9" s="1746"/>
      <c r="S9" s="1746"/>
      <c r="T9" s="1746"/>
      <c r="U9" s="1746"/>
      <c r="V9" s="1746"/>
      <c r="W9" s="1746"/>
      <c r="X9" s="1757"/>
      <c r="Y9" s="777"/>
      <c r="Z9" s="656"/>
      <c r="AA9" s="738"/>
    </row>
    <row r="10" spans="2:27">
      <c r="B10" s="130"/>
      <c r="C10" s="409" t="s">
        <v>1039</v>
      </c>
      <c r="D10" s="410"/>
      <c r="E10" s="404"/>
      <c r="F10" s="404"/>
      <c r="G10" s="404"/>
      <c r="H10" s="1747"/>
      <c r="I10" s="1746"/>
      <c r="J10" s="2078"/>
      <c r="K10" s="1746"/>
      <c r="L10" s="1746"/>
      <c r="M10" s="1746"/>
      <c r="N10" s="1746"/>
      <c r="O10" s="1746"/>
      <c r="P10" s="1746"/>
      <c r="Q10" s="1746"/>
      <c r="R10" s="1746"/>
      <c r="S10" s="1746"/>
      <c r="T10" s="1746"/>
      <c r="U10" s="1746"/>
      <c r="V10" s="1746"/>
      <c r="W10" s="1746"/>
      <c r="X10" s="1757"/>
      <c r="Y10" s="777"/>
      <c r="Z10" s="656"/>
      <c r="AA10" s="738"/>
    </row>
    <row r="11" spans="2:27">
      <c r="B11" s="130"/>
      <c r="C11" s="409" t="s">
        <v>1040</v>
      </c>
      <c r="D11" s="410"/>
      <c r="E11" s="404"/>
      <c r="F11" s="404"/>
      <c r="G11" s="404"/>
      <c r="H11" s="404"/>
      <c r="I11" s="1747"/>
      <c r="J11" s="2078"/>
      <c r="K11" s="1746"/>
      <c r="L11" s="1746"/>
      <c r="M11" s="1746"/>
      <c r="N11" s="1746"/>
      <c r="O11" s="1746"/>
      <c r="P11" s="1746"/>
      <c r="Q11" s="1746"/>
      <c r="R11" s="1746"/>
      <c r="S11" s="1746"/>
      <c r="T11" s="1746"/>
      <c r="U11" s="1746"/>
      <c r="V11" s="1746"/>
      <c r="W11" s="1746"/>
      <c r="X11" s="1757"/>
      <c r="Y11" s="777"/>
      <c r="Z11" s="656"/>
      <c r="AA11" s="738"/>
    </row>
    <row r="12" spans="2:27">
      <c r="B12" s="130"/>
      <c r="C12" s="409" t="s">
        <v>1057</v>
      </c>
      <c r="D12" s="410"/>
      <c r="E12" s="404"/>
      <c r="F12" s="404"/>
      <c r="G12" s="404"/>
      <c r="H12" s="404"/>
      <c r="I12" s="404"/>
      <c r="J12" s="2079"/>
      <c r="K12" s="1746"/>
      <c r="L12" s="1746"/>
      <c r="M12" s="1746"/>
      <c r="N12" s="1746"/>
      <c r="O12" s="1746"/>
      <c r="P12" s="1746"/>
      <c r="Q12" s="1746"/>
      <c r="R12" s="1746"/>
      <c r="S12" s="1746"/>
      <c r="T12" s="1746"/>
      <c r="U12" s="1746"/>
      <c r="V12" s="1746"/>
      <c r="W12" s="1746"/>
      <c r="X12" s="1757"/>
      <c r="Y12" s="777"/>
      <c r="Z12" s="656"/>
      <c r="AA12" s="738"/>
    </row>
    <row r="13" spans="2:27">
      <c r="B13" s="130"/>
      <c r="C13" s="409" t="s">
        <v>1058</v>
      </c>
      <c r="D13" s="410"/>
      <c r="E13" s="404"/>
      <c r="F13" s="404"/>
      <c r="G13" s="404"/>
      <c r="H13" s="404"/>
      <c r="I13" s="404"/>
      <c r="J13" s="404"/>
      <c r="K13" s="1747"/>
      <c r="L13" s="1746"/>
      <c r="M13" s="1746"/>
      <c r="N13" s="1746"/>
      <c r="O13" s="1746"/>
      <c r="P13" s="1746"/>
      <c r="Q13" s="1746"/>
      <c r="R13" s="1746"/>
      <c r="S13" s="1746"/>
      <c r="T13" s="1746"/>
      <c r="U13" s="1746"/>
      <c r="V13" s="1746"/>
      <c r="W13" s="1746"/>
      <c r="X13" s="1757"/>
      <c r="Y13" s="777"/>
      <c r="Z13" s="656"/>
      <c r="AA13" s="738"/>
    </row>
    <row r="14" spans="2:27">
      <c r="B14" s="130"/>
      <c r="C14" s="409" t="s">
        <v>1059</v>
      </c>
      <c r="D14" s="410"/>
      <c r="E14" s="404"/>
      <c r="F14" s="404"/>
      <c r="G14" s="404"/>
      <c r="H14" s="404"/>
      <c r="I14" s="404"/>
      <c r="J14" s="404"/>
      <c r="K14" s="404"/>
      <c r="L14" s="1747"/>
      <c r="M14" s="1746"/>
      <c r="N14" s="1746"/>
      <c r="O14" s="1746"/>
      <c r="P14" s="1746"/>
      <c r="Q14" s="1746"/>
      <c r="R14" s="1746"/>
      <c r="S14" s="1746"/>
      <c r="T14" s="1746"/>
      <c r="U14" s="1746"/>
      <c r="V14" s="1746"/>
      <c r="W14" s="1746"/>
      <c r="X14" s="1757"/>
      <c r="Y14" s="777"/>
      <c r="Z14" s="656"/>
      <c r="AA14" s="738"/>
    </row>
    <row r="15" spans="2:27">
      <c r="B15" s="130"/>
      <c r="C15" s="409" t="s">
        <v>1060</v>
      </c>
      <c r="D15" s="410"/>
      <c r="E15" s="404"/>
      <c r="F15" s="404"/>
      <c r="G15" s="404"/>
      <c r="H15" s="404"/>
      <c r="I15" s="404"/>
      <c r="J15" s="404"/>
      <c r="K15" s="404"/>
      <c r="L15" s="404"/>
      <c r="M15" s="1747"/>
      <c r="N15" s="1746"/>
      <c r="O15" s="1746"/>
      <c r="P15" s="1746"/>
      <c r="Q15" s="1746"/>
      <c r="R15" s="1746"/>
      <c r="S15" s="1746"/>
      <c r="T15" s="1746"/>
      <c r="U15" s="1746"/>
      <c r="V15" s="1746"/>
      <c r="W15" s="1746"/>
      <c r="X15" s="1757"/>
      <c r="Y15" s="777"/>
      <c r="Z15" s="656"/>
      <c r="AA15" s="738"/>
    </row>
    <row r="16" spans="2:27">
      <c r="B16" s="130"/>
      <c r="C16" s="409" t="s">
        <v>1061</v>
      </c>
      <c r="D16" s="410"/>
      <c r="E16" s="404"/>
      <c r="F16" s="404"/>
      <c r="G16" s="404"/>
      <c r="H16" s="404"/>
      <c r="I16" s="404"/>
      <c r="J16" s="404"/>
      <c r="K16" s="404"/>
      <c r="L16" s="404"/>
      <c r="M16" s="404"/>
      <c r="N16" s="1746"/>
      <c r="O16" s="1746"/>
      <c r="P16" s="1746"/>
      <c r="Q16" s="1746"/>
      <c r="R16" s="1746"/>
      <c r="S16" s="1746"/>
      <c r="T16" s="1746"/>
      <c r="U16" s="1746"/>
      <c r="V16" s="1746"/>
      <c r="W16" s="1746"/>
      <c r="X16" s="1757"/>
      <c r="Y16" s="777"/>
      <c r="Z16" s="656"/>
      <c r="AA16" s="738"/>
    </row>
    <row r="17" spans="2:27">
      <c r="B17" s="130"/>
      <c r="C17" s="409" t="s">
        <v>1046</v>
      </c>
      <c r="D17" s="410"/>
      <c r="E17" s="404"/>
      <c r="F17" s="404"/>
      <c r="G17" s="404"/>
      <c r="H17" s="404"/>
      <c r="I17" s="404"/>
      <c r="J17" s="404"/>
      <c r="K17" s="404"/>
      <c r="L17" s="404"/>
      <c r="M17" s="404"/>
      <c r="N17" s="404"/>
      <c r="O17" s="1746"/>
      <c r="P17" s="1746"/>
      <c r="Q17" s="1746"/>
      <c r="R17" s="1746"/>
      <c r="S17" s="1746"/>
      <c r="T17" s="1746"/>
      <c r="U17" s="1746"/>
      <c r="V17" s="1746"/>
      <c r="W17" s="1746"/>
      <c r="X17" s="1757"/>
      <c r="Y17" s="777"/>
      <c r="Z17" s="656"/>
      <c r="AA17" s="738"/>
    </row>
    <row r="18" spans="2:27">
      <c r="B18" s="130"/>
      <c r="C18" s="409" t="s">
        <v>1047</v>
      </c>
      <c r="D18" s="410"/>
      <c r="E18" s="404"/>
      <c r="F18" s="404"/>
      <c r="G18" s="404"/>
      <c r="H18" s="404"/>
      <c r="I18" s="404"/>
      <c r="J18" s="404"/>
      <c r="K18" s="404"/>
      <c r="L18" s="404"/>
      <c r="M18" s="404"/>
      <c r="N18" s="404"/>
      <c r="O18" s="404"/>
      <c r="P18" s="1746"/>
      <c r="Q18" s="1746"/>
      <c r="R18" s="1746"/>
      <c r="S18" s="1746"/>
      <c r="T18" s="1746"/>
      <c r="U18" s="1746"/>
      <c r="V18" s="1746"/>
      <c r="W18" s="1746"/>
      <c r="X18" s="1757"/>
      <c r="Y18" s="777"/>
      <c r="Z18" s="656"/>
      <c r="AA18" s="738"/>
    </row>
    <row r="19" spans="2:27">
      <c r="B19" s="130"/>
      <c r="C19" s="409" t="s">
        <v>1062</v>
      </c>
      <c r="D19" s="410"/>
      <c r="E19" s="404"/>
      <c r="F19" s="404"/>
      <c r="G19" s="404"/>
      <c r="H19" s="404"/>
      <c r="I19" s="404"/>
      <c r="J19" s="404"/>
      <c r="K19" s="404"/>
      <c r="L19" s="404"/>
      <c r="M19" s="404"/>
      <c r="N19" s="404"/>
      <c r="O19" s="404"/>
      <c r="P19" s="404"/>
      <c r="Q19" s="1746"/>
      <c r="R19" s="1746"/>
      <c r="S19" s="1746"/>
      <c r="T19" s="1746"/>
      <c r="U19" s="1746"/>
      <c r="V19" s="1746"/>
      <c r="W19" s="1746"/>
      <c r="X19" s="1757"/>
      <c r="Y19" s="777"/>
      <c r="Z19" s="656"/>
      <c r="AA19" s="738"/>
    </row>
    <row r="20" spans="2:27">
      <c r="B20" s="130"/>
      <c r="C20" s="409" t="s">
        <v>1049</v>
      </c>
      <c r="D20" s="410"/>
      <c r="E20" s="404"/>
      <c r="F20" s="404"/>
      <c r="G20" s="404"/>
      <c r="H20" s="404"/>
      <c r="I20" s="404"/>
      <c r="J20" s="404"/>
      <c r="K20" s="404"/>
      <c r="L20" s="404"/>
      <c r="M20" s="404"/>
      <c r="N20" s="404"/>
      <c r="O20" s="404"/>
      <c r="P20" s="404"/>
      <c r="Q20" s="404"/>
      <c r="R20" s="1746"/>
      <c r="S20" s="1746"/>
      <c r="T20" s="1746"/>
      <c r="U20" s="1746"/>
      <c r="V20" s="1746"/>
      <c r="W20" s="1746"/>
      <c r="X20" s="1757"/>
      <c r="Y20" s="777"/>
      <c r="Z20" s="656"/>
      <c r="AA20" s="738"/>
    </row>
    <row r="21" spans="2:27">
      <c r="B21" s="130"/>
      <c r="C21" s="409" t="s">
        <v>1050</v>
      </c>
      <c r="D21" s="410"/>
      <c r="E21" s="404"/>
      <c r="F21" s="404"/>
      <c r="G21" s="404"/>
      <c r="H21" s="404"/>
      <c r="I21" s="404"/>
      <c r="J21" s="404"/>
      <c r="K21" s="404"/>
      <c r="L21" s="404"/>
      <c r="M21" s="404"/>
      <c r="N21" s="404"/>
      <c r="O21" s="404"/>
      <c r="P21" s="404"/>
      <c r="Q21" s="404"/>
      <c r="R21" s="404"/>
      <c r="S21" s="1746"/>
      <c r="T21" s="1746"/>
      <c r="U21" s="1746"/>
      <c r="V21" s="1746"/>
      <c r="W21" s="1746"/>
      <c r="X21" s="1757"/>
      <c r="Y21" s="777"/>
      <c r="Z21" s="656"/>
      <c r="AA21" s="738"/>
    </row>
    <row r="22" spans="2:27">
      <c r="B22" s="130"/>
      <c r="C22" s="409" t="s">
        <v>1051</v>
      </c>
      <c r="D22" s="410"/>
      <c r="E22" s="404"/>
      <c r="F22" s="404"/>
      <c r="G22" s="404"/>
      <c r="H22" s="404"/>
      <c r="I22" s="404"/>
      <c r="J22" s="404"/>
      <c r="K22" s="404"/>
      <c r="L22" s="404"/>
      <c r="M22" s="404"/>
      <c r="N22" s="404"/>
      <c r="O22" s="404"/>
      <c r="P22" s="404"/>
      <c r="Q22" s="404"/>
      <c r="R22" s="404"/>
      <c r="S22" s="404"/>
      <c r="T22" s="1746"/>
      <c r="U22" s="1746"/>
      <c r="V22" s="1746"/>
      <c r="W22" s="1746"/>
      <c r="X22" s="1757"/>
      <c r="Y22" s="777"/>
      <c r="Z22" s="656"/>
      <c r="AA22" s="738"/>
    </row>
    <row r="23" spans="2:27">
      <c r="B23" s="130"/>
      <c r="C23" s="409" t="s">
        <v>1063</v>
      </c>
      <c r="D23" s="410"/>
      <c r="E23" s="404"/>
      <c r="F23" s="404"/>
      <c r="G23" s="404"/>
      <c r="H23" s="404"/>
      <c r="I23" s="404"/>
      <c r="J23" s="404"/>
      <c r="K23" s="404"/>
      <c r="L23" s="404"/>
      <c r="M23" s="404"/>
      <c r="N23" s="404"/>
      <c r="O23" s="404"/>
      <c r="P23" s="404"/>
      <c r="Q23" s="404"/>
      <c r="R23" s="404"/>
      <c r="S23" s="404"/>
      <c r="T23" s="404"/>
      <c r="U23" s="1746"/>
      <c r="V23" s="1746"/>
      <c r="W23" s="1746"/>
      <c r="X23" s="1757"/>
      <c r="Y23" s="777"/>
      <c r="Z23" s="656"/>
      <c r="AA23" s="738"/>
    </row>
    <row r="24" spans="2:27">
      <c r="B24" s="130"/>
      <c r="C24" s="409" t="s">
        <v>1053</v>
      </c>
      <c r="D24" s="410"/>
      <c r="E24" s="404"/>
      <c r="F24" s="404"/>
      <c r="G24" s="404"/>
      <c r="H24" s="404"/>
      <c r="I24" s="404"/>
      <c r="J24" s="404"/>
      <c r="K24" s="404"/>
      <c r="L24" s="404"/>
      <c r="M24" s="404"/>
      <c r="N24" s="404"/>
      <c r="O24" s="404"/>
      <c r="P24" s="404"/>
      <c r="Q24" s="404"/>
      <c r="R24" s="404"/>
      <c r="S24" s="404"/>
      <c r="T24" s="404"/>
      <c r="U24" s="404"/>
      <c r="V24" s="1746"/>
      <c r="W24" s="1746"/>
      <c r="X24" s="1757"/>
      <c r="Y24" s="777"/>
      <c r="Z24" s="656"/>
      <c r="AA24" s="738"/>
    </row>
    <row r="25" spans="2:27">
      <c r="B25" s="130"/>
      <c r="C25" s="409" t="s">
        <v>1054</v>
      </c>
      <c r="D25" s="410"/>
      <c r="E25" s="404"/>
      <c r="F25" s="404"/>
      <c r="G25" s="404"/>
      <c r="H25" s="404"/>
      <c r="I25" s="404"/>
      <c r="J25" s="404"/>
      <c r="K25" s="404"/>
      <c r="L25" s="404"/>
      <c r="M25" s="404"/>
      <c r="N25" s="404"/>
      <c r="O25" s="404"/>
      <c r="P25" s="404"/>
      <c r="Q25" s="404"/>
      <c r="R25" s="404"/>
      <c r="S25" s="404"/>
      <c r="T25" s="404"/>
      <c r="U25" s="404"/>
      <c r="V25" s="404"/>
      <c r="W25" s="1746"/>
      <c r="X25" s="1757"/>
      <c r="Y25"/>
      <c r="Z25" s="656"/>
      <c r="AA25" s="738"/>
    </row>
    <row r="26" spans="2:27">
      <c r="B26" s="130"/>
      <c r="C26" s="409" t="s">
        <v>1055</v>
      </c>
      <c r="D26" s="410"/>
      <c r="E26" s="404"/>
      <c r="F26" s="406"/>
      <c r="G26" s="406"/>
      <c r="H26" s="406"/>
      <c r="I26" s="406"/>
      <c r="J26" s="406"/>
      <c r="K26" s="406"/>
      <c r="L26" s="406"/>
      <c r="M26" s="406"/>
      <c r="N26" s="406"/>
      <c r="O26" s="406"/>
      <c r="P26" s="406"/>
      <c r="Q26" s="406"/>
      <c r="R26" s="406"/>
      <c r="S26" s="406"/>
      <c r="T26" s="406"/>
      <c r="U26" s="406"/>
      <c r="V26" s="406"/>
      <c r="W26" s="406"/>
      <c r="X26" s="1757"/>
      <c r="Y26"/>
      <c r="Z26" s="656"/>
      <c r="AA26" s="738"/>
    </row>
    <row r="27" spans="2:27">
      <c r="B27" s="130"/>
      <c r="C27" s="775" t="s">
        <v>621</v>
      </c>
      <c r="D27" s="2080"/>
      <c r="E27" s="405"/>
      <c r="F27" s="406"/>
      <c r="G27" s="406"/>
      <c r="H27" s="406"/>
      <c r="I27" s="406"/>
      <c r="J27" s="406"/>
      <c r="K27" s="406"/>
      <c r="L27" s="406"/>
      <c r="M27" s="406"/>
      <c r="N27" s="406"/>
      <c r="O27" s="406"/>
      <c r="P27" s="406"/>
      <c r="Q27" s="406"/>
      <c r="R27" s="406"/>
      <c r="S27" s="406"/>
      <c r="T27" s="406"/>
      <c r="U27" s="406"/>
      <c r="V27" s="406"/>
      <c r="W27" s="406"/>
      <c r="X27" s="406"/>
      <c r="Y27" s="91" t="s">
        <v>512</v>
      </c>
      <c r="Z27" s="656"/>
      <c r="AA27" s="738"/>
    </row>
    <row r="28" spans="2:27">
      <c r="B28" s="130"/>
      <c r="C28" s="384" t="s">
        <v>621</v>
      </c>
      <c r="D28" s="2080"/>
      <c r="E28" s="201"/>
      <c r="F28" s="202"/>
      <c r="G28" s="202"/>
      <c r="H28" s="202"/>
      <c r="I28" s="202"/>
      <c r="J28" s="202"/>
      <c r="K28" s="202"/>
      <c r="L28" s="202"/>
      <c r="M28" s="202"/>
      <c r="N28" s="202"/>
      <c r="O28" s="202"/>
      <c r="P28" s="202"/>
      <c r="Q28" s="202"/>
      <c r="R28" s="202"/>
      <c r="S28" s="202"/>
      <c r="T28" s="202"/>
      <c r="U28" s="202"/>
      <c r="V28" s="202"/>
      <c r="W28" s="202"/>
      <c r="X28" s="202"/>
      <c r="Y28" s="658"/>
      <c r="Z28" s="657"/>
      <c r="AA28" s="738"/>
    </row>
    <row r="29" spans="2:27" ht="7.5" customHeight="1">
      <c r="B29" s="130"/>
      <c r="C29" s="654"/>
      <c r="D29" s="243"/>
      <c r="E29" s="778"/>
      <c r="F29" s="778"/>
      <c r="G29" s="778"/>
      <c r="H29" s="778"/>
      <c r="I29" s="778"/>
      <c r="J29" s="778"/>
      <c r="K29" s="778"/>
      <c r="L29" s="778"/>
      <c r="M29" s="778"/>
      <c r="N29" s="778"/>
      <c r="O29" s="778"/>
      <c r="P29" s="778"/>
      <c r="Q29" s="778"/>
      <c r="R29" s="778"/>
      <c r="S29" s="778"/>
      <c r="T29" s="778"/>
      <c r="U29" s="778"/>
      <c r="V29" s="778"/>
      <c r="W29" s="778"/>
      <c r="X29" s="778"/>
      <c r="Y29" s="779"/>
      <c r="Z29" s="91"/>
      <c r="AA29" s="738"/>
    </row>
    <row r="30" spans="2:27">
      <c r="B30" s="130"/>
      <c r="C30" s="654"/>
      <c r="D30" s="243"/>
      <c r="E30" s="778"/>
      <c r="F30" s="778"/>
      <c r="G30" s="778"/>
      <c r="H30" s="778"/>
      <c r="I30" s="778"/>
      <c r="J30" s="778"/>
      <c r="K30" s="778"/>
      <c r="L30" s="778"/>
      <c r="M30" s="1748"/>
      <c r="N30" s="1749"/>
      <c r="O30" s="1749"/>
      <c r="P30" s="1749"/>
      <c r="Q30" s="1749"/>
      <c r="R30" s="1749"/>
      <c r="S30" s="1749"/>
      <c r="T30" s="1749"/>
      <c r="U30" s="1749"/>
      <c r="V30" s="1750"/>
      <c r="W30"/>
      <c r="X30"/>
      <c r="Y30"/>
      <c r="Z30" s="91"/>
      <c r="AA30" s="738"/>
    </row>
    <row r="31" spans="2:27" ht="7.5" customHeight="1">
      <c r="B31" s="130"/>
      <c r="C31" s="654"/>
      <c r="D31" s="243"/>
      <c r="E31" s="778"/>
      <c r="F31" s="778"/>
      <c r="G31" s="778"/>
      <c r="H31" s="778"/>
      <c r="I31" s="778"/>
      <c r="J31" s="778"/>
      <c r="K31" s="778"/>
      <c r="L31" s="778"/>
      <c r="M31" s="778"/>
      <c r="N31" s="778"/>
      <c r="O31"/>
      <c r="P31"/>
      <c r="Q31"/>
      <c r="R31"/>
      <c r="S31"/>
      <c r="T31"/>
      <c r="U31"/>
      <c r="V31"/>
      <c r="W31"/>
      <c r="X31"/>
      <c r="Y31"/>
      <c r="Z31" s="91"/>
      <c r="AA31" s="738"/>
    </row>
    <row r="32" spans="2:27">
      <c r="B32" s="130"/>
      <c r="C32" s="235" t="s">
        <v>1064</v>
      </c>
      <c r="D32" s="235"/>
      <c r="E32" s="235"/>
      <c r="F32" s="235"/>
      <c r="G32" s="235"/>
      <c r="H32" s="235"/>
      <c r="I32" s="235"/>
      <c r="J32" s="235"/>
      <c r="K32" s="235"/>
      <c r="L32" s="235"/>
      <c r="M32" s="235"/>
      <c r="N32" s="235"/>
      <c r="O32" s="235"/>
      <c r="P32" s="235"/>
      <c r="Q32" s="235"/>
      <c r="R32" s="235"/>
      <c r="S32" s="235"/>
      <c r="T32" s="235"/>
      <c r="U32" s="235"/>
      <c r="V32" s="235"/>
      <c r="W32" s="235"/>
      <c r="X32" s="235"/>
      <c r="Y32" s="235"/>
      <c r="Z32" s="91"/>
      <c r="AA32" s="738"/>
    </row>
    <row r="33" spans="2:27" ht="45" customHeight="1">
      <c r="B33" s="130"/>
      <c r="C33" s="1742"/>
      <c r="D33" s="1743"/>
      <c r="E33" s="1743"/>
      <c r="F33" s="1743"/>
      <c r="G33" s="1743"/>
      <c r="H33" s="1743"/>
      <c r="I33" s="1743"/>
      <c r="J33" s="1743"/>
      <c r="K33" s="1743"/>
      <c r="L33" s="1743"/>
      <c r="M33" s="1743"/>
      <c r="N33" s="1743"/>
      <c r="O33" s="1743"/>
      <c r="P33" s="1743"/>
      <c r="Q33" s="1743"/>
      <c r="R33" s="1743"/>
      <c r="S33" s="1743"/>
      <c r="T33" s="1743"/>
      <c r="U33" s="1743"/>
      <c r="V33" s="1743"/>
      <c r="W33" s="1743"/>
      <c r="X33" s="1743"/>
      <c r="Y33" s="1744"/>
      <c r="Z33" s="91"/>
      <c r="AA33" s="738"/>
    </row>
    <row r="34" spans="2:27" ht="9" customHeight="1" thickBot="1">
      <c r="B34" s="358"/>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726"/>
    </row>
  </sheetData>
  <sheetProtection algorithmName="SHA-512" hashValue="fdTueWa3OejQvSjPmnJV4acd4sxtThOXqwCpqXUhRzK6zHUfjw/WjWp57Nn8ETHK/E9+YLOGY+X4w3FjgC3uaA==" saltValue="ZIeUdj0bDC205ewVLae4tw==" spinCount="100000" sheet="1" formatCells="0" formatColumns="0" formatRows="0"/>
  <mergeCells count="24">
    <mergeCell ref="C2:Z2"/>
    <mergeCell ref="F7:F8"/>
    <mergeCell ref="G7:G9"/>
    <mergeCell ref="P7:P18"/>
    <mergeCell ref="H7:H10"/>
    <mergeCell ref="I7:I11"/>
    <mergeCell ref="J7:J12"/>
    <mergeCell ref="K7:K13"/>
    <mergeCell ref="L7:L14"/>
    <mergeCell ref="W7:W25"/>
    <mergeCell ref="Q7:Q19"/>
    <mergeCell ref="R7:R20"/>
    <mergeCell ref="O7:O17"/>
    <mergeCell ref="C7:D7"/>
    <mergeCell ref="C5:S5"/>
    <mergeCell ref="X7:X26"/>
    <mergeCell ref="C33:Y33"/>
    <mergeCell ref="S7:S21"/>
    <mergeCell ref="T7:T22"/>
    <mergeCell ref="U7:U23"/>
    <mergeCell ref="V7:V24"/>
    <mergeCell ref="M7:M15"/>
    <mergeCell ref="N7:N16"/>
    <mergeCell ref="M30:V30"/>
  </mergeCells>
  <conditionalFormatting sqref="E8:W26">
    <cfRule type="cellIs" dxfId="1" priority="1" operator="equal">
      <formula>"X"</formula>
    </cfRule>
  </conditionalFormatting>
  <conditionalFormatting sqref="E7:Y7 Y8:Y24 E27:Y29 E30:M30 E31:N31">
    <cfRule type="cellIs" dxfId="0" priority="2" operator="equal">
      <formula>"X"</formula>
    </cfRule>
  </conditionalFormatting>
  <dataValidations count="1">
    <dataValidation type="list" allowBlank="1" showInputMessage="1" showErrorMessage="1" sqref="F9:F28 G10:G28 H11:H28 I12:I28 J13:J28 K14:K28 L15:L28 M16:M28 N17:N28 O18:O28 P19:P28 Q20:Q28 R21:R28 S22:S28 T23:T28 U24:U28 V25:V28 W27:X28 Y28 E8:E28" xr:uid="{00000000-0002-0000-2200-000000000000}">
      <formula1>"X"</formula1>
    </dataValidation>
  </dataValidations>
  <pageMargins left="0.7" right="0.7" top="0.75" bottom="0.75" header="0.3" footer="0.3"/>
  <pageSetup scale="87" orientation="landscape" r:id="rId1"/>
  <headerFooter>
    <oddFooter>&amp;LForm 9B
Identity of Interest Matrix&amp;CCFA Forms</oddFooter>
  </headerFooter>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3">
    <pageSetUpPr fitToPage="1"/>
  </sheetPr>
  <dimension ref="B1:M33"/>
  <sheetViews>
    <sheetView showGridLines="0" zoomScaleNormal="100" workbookViewId="0">
      <selection activeCell="P16" sqref="P16"/>
    </sheetView>
  </sheetViews>
  <sheetFormatPr defaultColWidth="9.140625" defaultRowHeight="14.45"/>
  <cols>
    <col min="1" max="2" width="1.7109375" style="248" customWidth="1"/>
    <col min="3" max="3" width="27.140625" style="248" customWidth="1"/>
    <col min="4" max="4" width="9.140625" style="248"/>
    <col min="5" max="5" width="11.42578125" style="248" customWidth="1"/>
    <col min="6" max="6" width="15.28515625" style="248" customWidth="1"/>
    <col min="7" max="7" width="13.140625" style="248" customWidth="1"/>
    <col min="8" max="8" width="9.140625" style="248"/>
    <col min="9" max="9" width="14.5703125" style="248" bestFit="1" customWidth="1"/>
    <col min="10" max="11" width="11" style="248" customWidth="1"/>
    <col min="12" max="12" width="14.85546875" style="248" customWidth="1"/>
    <col min="13" max="13" width="1.7109375" style="248" customWidth="1"/>
    <col min="14" max="16384" width="9.140625" style="248"/>
  </cols>
  <sheetData>
    <row r="1" spans="2:13" ht="7.5" customHeight="1" thickBot="1">
      <c r="B1" s="385"/>
      <c r="C1" s="385"/>
      <c r="D1" s="385"/>
      <c r="E1" s="385"/>
      <c r="F1" s="385"/>
      <c r="G1" s="385"/>
      <c r="H1" s="385"/>
      <c r="I1" s="385"/>
      <c r="J1" s="385"/>
      <c r="K1" s="385"/>
      <c r="L1" s="385"/>
      <c r="M1" s="386"/>
    </row>
    <row r="2" spans="2:13" ht="9" customHeight="1">
      <c r="B2" s="2081"/>
      <c r="C2" s="2082"/>
      <c r="D2" s="2082"/>
      <c r="E2" s="2082"/>
      <c r="F2" s="2082"/>
      <c r="G2" s="2082"/>
      <c r="H2" s="2082"/>
      <c r="I2" s="2082"/>
      <c r="J2" s="2082"/>
      <c r="K2" s="2082"/>
      <c r="L2" s="2082"/>
      <c r="M2" s="2083"/>
    </row>
    <row r="3" spans="2:13" ht="18">
      <c r="B3" s="203"/>
      <c r="C3" s="1769" t="s">
        <v>1065</v>
      </c>
      <c r="D3" s="1769"/>
      <c r="E3" s="1769"/>
      <c r="F3" s="1769"/>
      <c r="G3" s="1769"/>
      <c r="H3" s="1769"/>
      <c r="I3" s="1769"/>
      <c r="J3" s="1769"/>
      <c r="K3" s="1769"/>
      <c r="L3" s="1769"/>
      <c r="M3" s="204"/>
    </row>
    <row r="4" spans="2:13" ht="15" customHeight="1">
      <c r="B4" s="203"/>
      <c r="C4" s="419"/>
      <c r="D4" s="419"/>
      <c r="E4" s="419"/>
      <c r="F4" s="419"/>
      <c r="G4" s="419"/>
      <c r="H4" s="419"/>
      <c r="I4" s="419"/>
      <c r="J4" s="419"/>
      <c r="K4" s="419"/>
      <c r="L4" s="419"/>
      <c r="M4" s="204"/>
    </row>
    <row r="5" spans="2:13" ht="15" thickBot="1">
      <c r="B5" s="205"/>
      <c r="C5" s="2084" t="str">
        <f>IF('1'!G5="",Messages!B3,(CONCATENATE("Project Name: ",'1'!G5)))</f>
        <v>Enter Project Name on Form 1</v>
      </c>
      <c r="D5" s="2084"/>
      <c r="E5" s="2084"/>
      <c r="F5" s="2084"/>
      <c r="G5" s="2084"/>
      <c r="H5" s="2084"/>
      <c r="I5" s="2084"/>
      <c r="J5" s="91"/>
      <c r="K5" s="91"/>
      <c r="L5" s="91"/>
      <c r="M5" s="207"/>
    </row>
    <row r="6" spans="2:13" ht="22.5" customHeight="1">
      <c r="B6" s="205"/>
      <c r="C6" s="206"/>
      <c r="D6" s="206"/>
      <c r="E6" s="206"/>
      <c r="F6" s="206"/>
      <c r="G6" s="206"/>
      <c r="H6" s="206"/>
      <c r="I6" s="91"/>
      <c r="J6" s="91"/>
      <c r="K6" s="91"/>
      <c r="L6" s="91"/>
      <c r="M6" s="207"/>
    </row>
    <row r="7" spans="2:13" ht="16.149999999999999" thickBot="1">
      <c r="B7" s="205"/>
      <c r="C7" s="2085" t="s">
        <v>1066</v>
      </c>
      <c r="D7" s="208"/>
      <c r="E7" s="209"/>
      <c r="F7" s="206"/>
      <c r="G7" s="206"/>
      <c r="H7" s="206"/>
      <c r="I7" s="206"/>
      <c r="J7" s="206"/>
      <c r="K7" s="206"/>
      <c r="L7" s="206"/>
      <c r="M7" s="207"/>
    </row>
    <row r="8" spans="2:13" ht="24.6" thickBot="1">
      <c r="B8" s="210"/>
      <c r="C8" s="2086" t="s">
        <v>1067</v>
      </c>
      <c r="D8" s="2087" t="s">
        <v>1068</v>
      </c>
      <c r="E8" s="2088" t="s">
        <v>1069</v>
      </c>
      <c r="F8" s="2087" t="s">
        <v>1070</v>
      </c>
      <c r="G8" s="2087" t="s">
        <v>1071</v>
      </c>
      <c r="H8" s="2087" t="s">
        <v>1072</v>
      </c>
      <c r="I8" s="2087" t="s">
        <v>1073</v>
      </c>
      <c r="J8" s="2087" t="s">
        <v>1074</v>
      </c>
      <c r="K8" s="2087" t="s">
        <v>1075</v>
      </c>
      <c r="L8" s="2089" t="s">
        <v>1076</v>
      </c>
      <c r="M8" s="204"/>
    </row>
    <row r="9" spans="2:13">
      <c r="B9" s="211"/>
      <c r="C9" s="2090"/>
      <c r="D9" s="2091" t="s">
        <v>421</v>
      </c>
      <c r="E9" s="2092" t="s">
        <v>377</v>
      </c>
      <c r="F9" s="2093"/>
      <c r="G9" s="2094"/>
      <c r="H9" s="2095"/>
      <c r="I9" s="2095"/>
      <c r="J9" s="2095" t="s">
        <v>377</v>
      </c>
      <c r="K9" s="2096"/>
      <c r="L9" s="2097"/>
      <c r="M9" s="204"/>
    </row>
    <row r="10" spans="2:13">
      <c r="B10" s="210"/>
      <c r="C10" s="574"/>
      <c r="D10" s="588"/>
      <c r="E10" s="589"/>
      <c r="F10" s="568"/>
      <c r="G10" s="569"/>
      <c r="H10" s="570"/>
      <c r="I10" s="570"/>
      <c r="J10" s="570"/>
      <c r="K10" s="586"/>
      <c r="L10" s="571"/>
      <c r="M10" s="204"/>
    </row>
    <row r="11" spans="2:13">
      <c r="B11" s="210"/>
      <c r="C11" s="574"/>
      <c r="D11" s="588"/>
      <c r="E11" s="589"/>
      <c r="F11" s="568"/>
      <c r="G11" s="569"/>
      <c r="H11" s="570"/>
      <c r="I11" s="570"/>
      <c r="J11" s="570"/>
      <c r="K11" s="586"/>
      <c r="L11" s="571"/>
      <c r="M11" s="204"/>
    </row>
    <row r="12" spans="2:13">
      <c r="B12" s="210"/>
      <c r="C12" s="574"/>
      <c r="D12" s="588"/>
      <c r="E12" s="589"/>
      <c r="F12" s="568"/>
      <c r="G12" s="569"/>
      <c r="H12" s="570"/>
      <c r="I12" s="570"/>
      <c r="J12" s="570"/>
      <c r="K12" s="586"/>
      <c r="L12" s="571"/>
      <c r="M12" s="204"/>
    </row>
    <row r="13" spans="2:13">
      <c r="B13" s="210"/>
      <c r="C13" s="574"/>
      <c r="D13" s="588"/>
      <c r="E13" s="589"/>
      <c r="F13" s="568"/>
      <c r="G13" s="569"/>
      <c r="H13" s="570"/>
      <c r="I13" s="570"/>
      <c r="J13" s="570"/>
      <c r="K13" s="586"/>
      <c r="L13" s="571"/>
      <c r="M13" s="204"/>
    </row>
    <row r="14" spans="2:13">
      <c r="B14" s="210"/>
      <c r="C14" s="574"/>
      <c r="D14" s="588"/>
      <c r="E14" s="589"/>
      <c r="F14" s="568"/>
      <c r="G14" s="569"/>
      <c r="H14" s="570"/>
      <c r="I14" s="570"/>
      <c r="J14" s="570"/>
      <c r="K14" s="586"/>
      <c r="L14" s="571"/>
      <c r="M14" s="204"/>
    </row>
    <row r="15" spans="2:13">
      <c r="B15" s="210"/>
      <c r="C15" s="574"/>
      <c r="D15" s="588"/>
      <c r="E15" s="589"/>
      <c r="F15" s="568"/>
      <c r="G15" s="569"/>
      <c r="H15" s="570"/>
      <c r="I15" s="570"/>
      <c r="J15" s="570"/>
      <c r="K15" s="586"/>
      <c r="L15" s="571"/>
      <c r="M15" s="204"/>
    </row>
    <row r="16" spans="2:13">
      <c r="B16" s="210"/>
      <c r="C16" s="599"/>
      <c r="D16" s="600"/>
      <c r="E16" s="601"/>
      <c r="F16" s="602"/>
      <c r="G16" s="594"/>
      <c r="H16" s="595"/>
      <c r="I16" s="595"/>
      <c r="J16" s="595"/>
      <c r="K16" s="597"/>
      <c r="L16" s="598"/>
      <c r="M16" s="204"/>
    </row>
    <row r="17" spans="2:13" ht="6.75" customHeight="1" thickBot="1">
      <c r="B17" s="210"/>
      <c r="C17" s="780"/>
      <c r="D17" s="781"/>
      <c r="E17" s="781"/>
      <c r="F17" s="782"/>
      <c r="G17" s="783"/>
      <c r="H17" s="784"/>
      <c r="I17" s="784"/>
      <c r="J17" s="784"/>
      <c r="K17" s="784"/>
      <c r="L17" s="785"/>
      <c r="M17" s="204"/>
    </row>
    <row r="18" spans="2:13" ht="7.5" customHeight="1">
      <c r="B18" s="210"/>
      <c r="C18" s="215"/>
      <c r="D18" s="215"/>
      <c r="E18" s="215"/>
      <c r="F18" s="387"/>
      <c r="G18" s="215"/>
      <c r="H18" s="388"/>
      <c r="I18" s="388"/>
      <c r="J18" s="388"/>
      <c r="K18" s="388"/>
      <c r="L18" s="388"/>
      <c r="M18" s="204"/>
    </row>
    <row r="19" spans="2:13" ht="16.149999999999999" thickBot="1">
      <c r="B19" s="205"/>
      <c r="C19" s="2085" t="s">
        <v>1077</v>
      </c>
      <c r="D19" s="208"/>
      <c r="E19" s="209"/>
      <c r="F19" s="206"/>
      <c r="G19" s="206"/>
      <c r="H19" s="206"/>
      <c r="I19" s="206"/>
      <c r="J19" s="206"/>
      <c r="K19" s="206"/>
      <c r="L19" s="206"/>
      <c r="M19" s="207"/>
    </row>
    <row r="20" spans="2:13" ht="24.6" thickBot="1">
      <c r="B20" s="210"/>
      <c r="C20" s="2086" t="s">
        <v>1078</v>
      </c>
      <c r="D20" s="2087" t="s">
        <v>1068</v>
      </c>
      <c r="E20" s="2088" t="s">
        <v>1069</v>
      </c>
      <c r="F20" s="2087" t="s">
        <v>1070</v>
      </c>
      <c r="G20" s="2087" t="s">
        <v>1071</v>
      </c>
      <c r="H20" s="2087" t="s">
        <v>1072</v>
      </c>
      <c r="I20" s="2087" t="s">
        <v>1079</v>
      </c>
      <c r="J20" s="2087" t="s">
        <v>1074</v>
      </c>
      <c r="K20" s="2087" t="s">
        <v>1080</v>
      </c>
      <c r="L20" s="2089" t="s">
        <v>1076</v>
      </c>
      <c r="M20" s="204"/>
    </row>
    <row r="21" spans="2:13">
      <c r="B21" s="211"/>
      <c r="C21" s="2098"/>
      <c r="D21" s="2099" t="s">
        <v>421</v>
      </c>
      <c r="E21" s="2100" t="s">
        <v>377</v>
      </c>
      <c r="F21" s="2101"/>
      <c r="G21" s="2094"/>
      <c r="H21" s="2095"/>
      <c r="I21" s="2102" t="s">
        <v>377</v>
      </c>
      <c r="J21" s="2095" t="s">
        <v>377</v>
      </c>
      <c r="K21" s="2096"/>
      <c r="L21" s="2097"/>
      <c r="M21" s="204"/>
    </row>
    <row r="22" spans="2:13">
      <c r="B22" s="210"/>
      <c r="C22" s="575"/>
      <c r="D22" s="566"/>
      <c r="E22" s="567"/>
      <c r="F22" s="573"/>
      <c r="G22" s="569"/>
      <c r="H22" s="570"/>
      <c r="I22" s="585"/>
      <c r="J22" s="570"/>
      <c r="K22" s="586"/>
      <c r="L22" s="571"/>
      <c r="M22" s="204"/>
    </row>
    <row r="23" spans="2:13">
      <c r="B23" s="210"/>
      <c r="C23" s="575"/>
      <c r="D23" s="566"/>
      <c r="E23" s="567"/>
      <c r="F23" s="573"/>
      <c r="G23" s="569"/>
      <c r="H23" s="570"/>
      <c r="I23" s="585"/>
      <c r="J23" s="570"/>
      <c r="K23" s="586"/>
      <c r="L23" s="571"/>
      <c r="M23" s="204"/>
    </row>
    <row r="24" spans="2:13">
      <c r="B24" s="210"/>
      <c r="C24" s="575"/>
      <c r="D24" s="566"/>
      <c r="E24" s="567"/>
      <c r="F24" s="573"/>
      <c r="G24" s="569"/>
      <c r="H24" s="570"/>
      <c r="I24" s="585"/>
      <c r="J24" s="570"/>
      <c r="K24" s="586"/>
      <c r="L24" s="571"/>
      <c r="M24" s="204"/>
    </row>
    <row r="25" spans="2:13">
      <c r="B25" s="210"/>
      <c r="C25" s="575"/>
      <c r="D25" s="566"/>
      <c r="E25" s="567"/>
      <c r="F25" s="573"/>
      <c r="G25" s="569"/>
      <c r="H25" s="570"/>
      <c r="I25" s="585"/>
      <c r="J25" s="570"/>
      <c r="K25" s="586"/>
      <c r="L25" s="571"/>
      <c r="M25" s="204"/>
    </row>
    <row r="26" spans="2:13">
      <c r="B26" s="210"/>
      <c r="C26" s="590"/>
      <c r="D26" s="591"/>
      <c r="E26" s="592"/>
      <c r="F26" s="593"/>
      <c r="G26" s="594"/>
      <c r="H26" s="595"/>
      <c r="I26" s="596"/>
      <c r="J26" s="595"/>
      <c r="K26" s="597"/>
      <c r="L26" s="598"/>
      <c r="M26" s="204"/>
    </row>
    <row r="27" spans="2:13" ht="7.5" customHeight="1" thickBot="1">
      <c r="B27" s="210"/>
      <c r="C27" s="786"/>
      <c r="D27" s="782"/>
      <c r="E27" s="782"/>
      <c r="F27" s="783"/>
      <c r="G27" s="783"/>
      <c r="H27" s="784"/>
      <c r="I27" s="787"/>
      <c r="J27" s="784"/>
      <c r="K27" s="784"/>
      <c r="L27" s="785"/>
      <c r="M27" s="204"/>
    </row>
    <row r="28" spans="2:13" ht="9" customHeight="1" thickBot="1">
      <c r="B28" s="2103"/>
      <c r="C28" s="2104"/>
      <c r="D28" s="2104"/>
      <c r="E28" s="2104"/>
      <c r="F28" s="2104"/>
      <c r="G28" s="2104"/>
      <c r="H28" s="2104"/>
      <c r="I28" s="2104"/>
      <c r="J28" s="2104"/>
      <c r="K28" s="2104"/>
      <c r="L28" s="2104"/>
      <c r="M28" s="2105"/>
    </row>
    <row r="33" ht="14.25" customHeight="1"/>
  </sheetData>
  <sheetProtection algorithmName="SHA-512" hashValue="L8gZoxy/x5/sIQNSgwzo86WWWgiW8fOz1HU80XZrXD0IMsZ7hFd0G30F+LeV4XavR1utLH0WioTGx9fLts0d9g==" saltValue="wwZ1a9G7PrcXeoQd1ecgOg==" spinCount="100000" sheet="1" formatCells="0" formatColumns="0" formatRows="0" insertRows="0"/>
  <mergeCells count="2">
    <mergeCell ref="C3:L3"/>
    <mergeCell ref="C5:I5"/>
  </mergeCells>
  <dataValidations count="5">
    <dataValidation type="list" allowBlank="1" showInputMessage="1" showErrorMessage="1" sqref="D9:D17 D21:D27" xr:uid="{00000000-0002-0000-2300-000000000000}">
      <formula1>Project_Type</formula1>
    </dataValidation>
    <dataValidation type="list" allowBlank="1" showInputMessage="1" showErrorMessage="1" sqref="E9:E17 E21:E27" xr:uid="{00000000-0002-0000-2300-000001000000}">
      <formula1>Act_Typ</formula1>
    </dataValidation>
    <dataValidation type="list" allowBlank="1" showInputMessage="1" showErrorMessage="1" sqref="J9:J17" xr:uid="{00000000-0002-0000-2300-000002000000}">
      <formula1>OnTime_OnBudget</formula1>
    </dataValidation>
    <dataValidation type="list" allowBlank="1" showInputMessage="1" showErrorMessage="1" sqref="I21:I27" xr:uid="{00000000-0002-0000-2300-000003000000}">
      <formula1>Project_Status</formula1>
    </dataValidation>
    <dataValidation type="list" allowBlank="1" showInputMessage="1" showErrorMessage="1" sqref="J21:J27" xr:uid="{00000000-0002-0000-2300-000004000000}">
      <formula1>OnTime_OnBudget2</formula1>
    </dataValidation>
  </dataValidations>
  <pageMargins left="0.7" right="0.7" top="0.75" bottom="0.75" header="0.3" footer="0.3"/>
  <pageSetup scale="87" orientation="landscape" r:id="rId1"/>
  <headerFooter>
    <oddFooter>&amp;LForm 9C
Project Sponsor Experience&amp;CCFA Forms</oddFooter>
  </headerFooter>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4">
    <pageSetUpPr fitToPage="1"/>
  </sheetPr>
  <dimension ref="B1:L30"/>
  <sheetViews>
    <sheetView showGridLines="0" zoomScaleNormal="100" workbookViewId="0">
      <selection activeCell="S22" sqref="S22"/>
    </sheetView>
  </sheetViews>
  <sheetFormatPr defaultColWidth="9.140625" defaultRowHeight="14.45"/>
  <cols>
    <col min="1" max="2" width="1.7109375" style="248" customWidth="1"/>
    <col min="3" max="3" width="27.140625" style="248" customWidth="1"/>
    <col min="4" max="5" width="9.140625" style="248"/>
    <col min="6" max="6" width="15.28515625" style="248" customWidth="1"/>
    <col min="7" max="7" width="14.28515625" style="248" customWidth="1"/>
    <col min="8" max="9" width="16.5703125" style="248" customWidth="1"/>
    <col min="10" max="10" width="14.85546875" style="248" customWidth="1"/>
    <col min="11" max="11" width="17.140625" style="248" customWidth="1"/>
    <col min="12" max="12" width="1.7109375" style="248" customWidth="1"/>
    <col min="13" max="16384" width="9.140625" style="248"/>
  </cols>
  <sheetData>
    <row r="1" spans="2:12" ht="7.5" customHeight="1" thickBot="1">
      <c r="B1" s="386"/>
      <c r="C1" s="386"/>
      <c r="D1" s="386"/>
      <c r="E1" s="386"/>
      <c r="F1" s="386"/>
      <c r="G1" s="386"/>
      <c r="H1" s="386"/>
      <c r="I1" s="386"/>
      <c r="J1" s="386"/>
      <c r="K1" s="386"/>
      <c r="L1" s="386"/>
    </row>
    <row r="2" spans="2:12" ht="9" customHeight="1">
      <c r="B2" s="2106"/>
      <c r="C2" s="2107"/>
      <c r="D2" s="2108"/>
      <c r="E2" s="2108"/>
      <c r="F2" s="2108"/>
      <c r="G2" s="2108"/>
      <c r="H2" s="2108"/>
      <c r="I2" s="2108"/>
      <c r="J2" s="2108"/>
      <c r="K2" s="2108"/>
      <c r="L2" s="2109"/>
    </row>
    <row r="3" spans="2:12" ht="18">
      <c r="B3" s="203"/>
      <c r="C3" s="721" t="s">
        <v>1081</v>
      </c>
      <c r="D3" s="413"/>
      <c r="E3" s="413"/>
      <c r="F3" s="413"/>
      <c r="G3" s="413"/>
      <c r="H3" s="413"/>
      <c r="I3" s="413"/>
      <c r="J3" s="413"/>
      <c r="K3" s="413"/>
      <c r="L3" s="204"/>
    </row>
    <row r="4" spans="2:12" ht="15" customHeight="1">
      <c r="B4" s="203"/>
      <c r="C4" s="91"/>
      <c r="D4" s="419"/>
      <c r="E4" s="419"/>
      <c r="F4" s="419"/>
      <c r="G4" s="419"/>
      <c r="H4" s="419"/>
      <c r="I4" s="419"/>
      <c r="J4" s="419"/>
      <c r="K4" s="419"/>
      <c r="L4" s="204"/>
    </row>
    <row r="5" spans="2:12" ht="15" thickBot="1">
      <c r="B5" s="205"/>
      <c r="C5" s="2084" t="str">
        <f>IF('1'!G5="",Messages!B3,(CONCATENATE("Project Name: ",'1'!G5)))</f>
        <v>Enter Project Name on Form 1</v>
      </c>
      <c r="D5" s="2084"/>
      <c r="E5" s="2084"/>
      <c r="F5" s="2084"/>
      <c r="G5" s="2084"/>
      <c r="H5" s="2084"/>
      <c r="I5" s="2084"/>
      <c r="J5" s="2084"/>
      <c r="K5" s="17"/>
      <c r="L5" s="207"/>
    </row>
    <row r="6" spans="2:12" ht="22.5" customHeight="1">
      <c r="B6" s="205"/>
      <c r="C6" s="112"/>
      <c r="D6" s="206"/>
      <c r="E6" s="206"/>
      <c r="F6" s="206"/>
      <c r="G6" s="206"/>
      <c r="H6" s="206"/>
      <c r="I6" s="206"/>
      <c r="J6" s="206"/>
      <c r="K6" s="206"/>
      <c r="L6" s="207"/>
    </row>
    <row r="7" spans="2:12" ht="15.75" customHeight="1">
      <c r="B7" s="205"/>
      <c r="C7" s="214" t="s">
        <v>1082</v>
      </c>
      <c r="D7" s="214"/>
      <c r="E7" s="214"/>
      <c r="F7" s="214"/>
      <c r="G7" s="214"/>
      <c r="H7" s="206"/>
      <c r="I7" s="206"/>
      <c r="J7" s="206"/>
      <c r="K7" s="206"/>
      <c r="L7" s="207"/>
    </row>
    <row r="8" spans="2:12">
      <c r="B8" s="210"/>
      <c r="C8" s="1277" t="s">
        <v>1083</v>
      </c>
      <c r="D8" s="1758" t="str">
        <f>IF('1'!G16="",Messages!B109,'1'!G16)</f>
        <v>Enter Development Consultant Firm Name on Form 1</v>
      </c>
      <c r="E8" s="1759"/>
      <c r="F8" s="1759"/>
      <c r="G8" s="1759"/>
      <c r="H8" s="1759"/>
      <c r="I8" s="1759"/>
      <c r="J8" s="1760"/>
      <c r="K8" s="91"/>
      <c r="L8" s="213"/>
    </row>
    <row r="9" spans="2:12" ht="3.75" customHeight="1" thickBot="1">
      <c r="B9" s="210"/>
      <c r="C9" s="92"/>
      <c r="D9" s="91"/>
      <c r="E9" s="91"/>
      <c r="F9" s="91"/>
      <c r="G9" s="91"/>
      <c r="H9" s="91"/>
      <c r="I9" s="91"/>
      <c r="J9" s="91"/>
      <c r="K9" s="91"/>
      <c r="L9" s="204"/>
    </row>
    <row r="10" spans="2:12" ht="24.6" thickBot="1">
      <c r="B10" s="210"/>
      <c r="C10" s="2110" t="s">
        <v>1067</v>
      </c>
      <c r="D10" s="2111" t="s">
        <v>1068</v>
      </c>
      <c r="E10" s="2112" t="s">
        <v>1069</v>
      </c>
      <c r="F10" s="2111" t="s">
        <v>1071</v>
      </c>
      <c r="G10" s="2111" t="s">
        <v>1072</v>
      </c>
      <c r="H10" s="2111" t="s">
        <v>1073</v>
      </c>
      <c r="I10" s="2111" t="s">
        <v>1084</v>
      </c>
      <c r="J10" s="2111" t="s">
        <v>1075</v>
      </c>
      <c r="K10" s="2113" t="s">
        <v>1076</v>
      </c>
      <c r="L10" s="204"/>
    </row>
    <row r="11" spans="2:12">
      <c r="B11" s="211"/>
      <c r="C11" s="2114"/>
      <c r="D11" s="2099" t="s">
        <v>421</v>
      </c>
      <c r="E11" s="2100" t="s">
        <v>377</v>
      </c>
      <c r="F11" s="2115"/>
      <c r="G11" s="2093"/>
      <c r="H11" s="2094"/>
      <c r="I11" s="2094" t="s">
        <v>377</v>
      </c>
      <c r="J11" s="2095"/>
      <c r="K11" s="2116"/>
      <c r="L11" s="204"/>
    </row>
    <row r="12" spans="2:12">
      <c r="B12" s="210"/>
      <c r="C12" s="433"/>
      <c r="D12" s="566"/>
      <c r="E12" s="567"/>
      <c r="F12" s="576"/>
      <c r="G12" s="568"/>
      <c r="H12" s="569"/>
      <c r="I12" s="569"/>
      <c r="J12" s="570"/>
      <c r="K12" s="571"/>
      <c r="L12" s="204"/>
    </row>
    <row r="13" spans="2:12">
      <c r="B13" s="210"/>
      <c r="C13" s="433"/>
      <c r="D13" s="566"/>
      <c r="E13" s="567"/>
      <c r="F13" s="576"/>
      <c r="G13" s="568"/>
      <c r="H13" s="569"/>
      <c r="I13" s="569"/>
      <c r="J13" s="570"/>
      <c r="K13" s="571"/>
      <c r="L13" s="204"/>
    </row>
    <row r="14" spans="2:12">
      <c r="B14" s="210"/>
      <c r="C14" s="433"/>
      <c r="D14" s="566"/>
      <c r="E14" s="567"/>
      <c r="F14" s="576"/>
      <c r="G14" s="568"/>
      <c r="H14" s="569"/>
      <c r="I14" s="569"/>
      <c r="J14" s="570"/>
      <c r="K14" s="571"/>
      <c r="L14" s="204"/>
    </row>
    <row r="15" spans="2:12">
      <c r="B15" s="210"/>
      <c r="C15" s="433"/>
      <c r="D15" s="566"/>
      <c r="E15" s="567"/>
      <c r="F15" s="576"/>
      <c r="G15" s="568"/>
      <c r="H15" s="569"/>
      <c r="I15" s="569"/>
      <c r="J15" s="570"/>
      <c r="K15" s="571"/>
      <c r="L15" s="204"/>
    </row>
    <row r="16" spans="2:12">
      <c r="B16" s="212"/>
      <c r="C16" s="433"/>
      <c r="D16" s="566"/>
      <c r="E16" s="567"/>
      <c r="F16" s="576"/>
      <c r="G16" s="568"/>
      <c r="H16" s="569"/>
      <c r="I16" s="569"/>
      <c r="J16" s="570"/>
      <c r="K16" s="571"/>
      <c r="L16" s="204"/>
    </row>
    <row r="17" spans="2:12">
      <c r="B17" s="212"/>
      <c r="C17" s="433"/>
      <c r="D17" s="566"/>
      <c r="E17" s="567"/>
      <c r="F17" s="576"/>
      <c r="G17" s="568"/>
      <c r="H17" s="569"/>
      <c r="I17" s="569"/>
      <c r="J17" s="570"/>
      <c r="K17" s="571"/>
      <c r="L17" s="204"/>
    </row>
    <row r="18" spans="2:12">
      <c r="B18" s="210"/>
      <c r="C18" s="433"/>
      <c r="D18" s="566"/>
      <c r="E18" s="567"/>
      <c r="F18" s="576"/>
      <c r="G18" s="568"/>
      <c r="H18" s="569"/>
      <c r="I18" s="569"/>
      <c r="J18" s="570"/>
      <c r="K18" s="571"/>
      <c r="L18" s="204"/>
    </row>
    <row r="19" spans="2:12" ht="7.5" customHeight="1" thickBot="1">
      <c r="B19" s="210"/>
      <c r="C19" s="736"/>
      <c r="D19" s="788"/>
      <c r="E19" s="789"/>
      <c r="F19" s="790"/>
      <c r="G19" s="791"/>
      <c r="H19" s="792"/>
      <c r="I19" s="792"/>
      <c r="J19" s="793"/>
      <c r="K19" s="794"/>
      <c r="L19" s="204"/>
    </row>
    <row r="20" spans="2:12" ht="7.5" customHeight="1">
      <c r="B20" s="205"/>
      <c r="C20" s="92"/>
      <c r="D20" s="215"/>
      <c r="E20" s="215"/>
      <c r="F20" s="215"/>
      <c r="G20" s="215"/>
      <c r="H20" s="215"/>
      <c r="I20" s="215"/>
      <c r="J20" s="215"/>
      <c r="K20" s="215"/>
      <c r="L20" s="207"/>
    </row>
    <row r="21" spans="2:12" ht="16.5" customHeight="1" thickBot="1">
      <c r="B21" s="205"/>
      <c r="C21" s="2117" t="s">
        <v>1085</v>
      </c>
      <c r="D21" s="2117"/>
      <c r="E21" s="2117"/>
      <c r="F21" s="2117"/>
      <c r="G21" s="2117"/>
      <c r="H21" s="206"/>
      <c r="I21" s="206"/>
      <c r="J21" s="206"/>
      <c r="K21" s="206"/>
      <c r="L21" s="207"/>
    </row>
    <row r="22" spans="2:12" ht="24.6" thickBot="1">
      <c r="B22" s="210"/>
      <c r="C22" s="2110" t="s">
        <v>1078</v>
      </c>
      <c r="D22" s="2111" t="s">
        <v>1068</v>
      </c>
      <c r="E22" s="2112" t="s">
        <v>1069</v>
      </c>
      <c r="F22" s="2111" t="s">
        <v>1071</v>
      </c>
      <c r="G22" s="2111" t="s">
        <v>1072</v>
      </c>
      <c r="H22" s="2111" t="s">
        <v>1079</v>
      </c>
      <c r="I22" s="2111" t="s">
        <v>1084</v>
      </c>
      <c r="J22" s="2111" t="s">
        <v>1086</v>
      </c>
      <c r="K22" s="2113" t="s">
        <v>1076</v>
      </c>
      <c r="L22" s="204"/>
    </row>
    <row r="23" spans="2:12">
      <c r="B23" s="211"/>
      <c r="C23" s="2114"/>
      <c r="D23" s="2118" t="s">
        <v>421</v>
      </c>
      <c r="E23" s="2119" t="s">
        <v>377</v>
      </c>
      <c r="F23" s="2100"/>
      <c r="G23" s="2101"/>
      <c r="H23" s="2094"/>
      <c r="I23" s="2094" t="s">
        <v>377</v>
      </c>
      <c r="J23" s="2095"/>
      <c r="K23" s="2116"/>
      <c r="L23" s="204"/>
    </row>
    <row r="24" spans="2:12">
      <c r="B24" s="210"/>
      <c r="C24" s="433"/>
      <c r="D24" s="577"/>
      <c r="E24" s="578"/>
      <c r="F24" s="567"/>
      <c r="G24" s="573"/>
      <c r="H24" s="569"/>
      <c r="I24" s="569"/>
      <c r="J24" s="570"/>
      <c r="K24" s="571"/>
      <c r="L24" s="204"/>
    </row>
    <row r="25" spans="2:12">
      <c r="B25" s="210"/>
      <c r="C25" s="433"/>
      <c r="D25" s="577"/>
      <c r="E25" s="578"/>
      <c r="F25" s="567"/>
      <c r="G25" s="573"/>
      <c r="H25" s="569"/>
      <c r="I25" s="569"/>
      <c r="J25" s="570"/>
      <c r="K25" s="571"/>
      <c r="L25" s="204"/>
    </row>
    <row r="26" spans="2:12">
      <c r="B26" s="210"/>
      <c r="C26" s="433"/>
      <c r="D26" s="577"/>
      <c r="E26" s="578"/>
      <c r="F26" s="567"/>
      <c r="G26" s="573"/>
      <c r="H26" s="569"/>
      <c r="I26" s="569"/>
      <c r="J26" s="570"/>
      <c r="K26" s="571"/>
      <c r="L26" s="204"/>
    </row>
    <row r="27" spans="2:12">
      <c r="B27" s="210"/>
      <c r="C27" s="433"/>
      <c r="D27" s="577"/>
      <c r="E27" s="578"/>
      <c r="F27" s="567"/>
      <c r="G27" s="573"/>
      <c r="H27" s="569"/>
      <c r="I27" s="569"/>
      <c r="J27" s="570"/>
      <c r="K27" s="571"/>
      <c r="L27" s="204"/>
    </row>
    <row r="28" spans="2:12">
      <c r="B28" s="210"/>
      <c r="C28" s="603"/>
      <c r="D28" s="604"/>
      <c r="E28" s="605"/>
      <c r="F28" s="592"/>
      <c r="G28" s="593"/>
      <c r="H28" s="594"/>
      <c r="I28" s="594"/>
      <c r="J28" s="595"/>
      <c r="K28" s="598"/>
      <c r="L28" s="204"/>
    </row>
    <row r="29" spans="2:12" ht="7.5" customHeight="1" thickBot="1">
      <c r="B29" s="210"/>
      <c r="C29" s="736"/>
      <c r="D29" s="795"/>
      <c r="E29" s="796"/>
      <c r="F29" s="789"/>
      <c r="G29" s="792"/>
      <c r="H29" s="792"/>
      <c r="I29" s="792"/>
      <c r="J29" s="793"/>
      <c r="K29" s="794"/>
      <c r="L29" s="204"/>
    </row>
    <row r="30" spans="2:12" ht="9" customHeight="1" thickBot="1">
      <c r="B30" s="2103"/>
      <c r="C30" s="2120"/>
      <c r="D30" s="2104"/>
      <c r="E30" s="2104"/>
      <c r="F30" s="2104"/>
      <c r="G30" s="2104"/>
      <c r="H30" s="2104"/>
      <c r="I30" s="2104"/>
      <c r="J30" s="2104"/>
      <c r="K30" s="2104"/>
      <c r="L30" s="2105"/>
    </row>
  </sheetData>
  <sheetProtection algorithmName="SHA-512" hashValue="c2pvWKEB40aVhC41T1dfllvKSuOoEP6a0PgWi5cUSlbvC1eTmEUWgSo4DP+iLwvUAxhnKSoDKdwvaylXnBbnfg==" saltValue="0+dZBeaQ4XZpHDr8vx/MHA==" spinCount="100000" sheet="1" formatCells="0" formatColumns="0" formatRows="0" insertRows="0"/>
  <mergeCells count="2">
    <mergeCell ref="C5:J5"/>
    <mergeCell ref="D8:J8"/>
  </mergeCells>
  <dataValidations count="5">
    <dataValidation type="list" allowBlank="1" showInputMessage="1" showErrorMessage="1" sqref="I11:I19" xr:uid="{00000000-0002-0000-2400-000000000000}">
      <formula1>OnTime_OnBudget</formula1>
    </dataValidation>
    <dataValidation type="list" allowBlank="1" showInputMessage="1" showErrorMessage="1" sqref="D11:D19 D23:D29" xr:uid="{00000000-0002-0000-2400-000001000000}">
      <formula1>Project_Type</formula1>
    </dataValidation>
    <dataValidation type="list" allowBlank="1" showInputMessage="1" showErrorMessage="1" sqref="E11:E19 E23:E29" xr:uid="{00000000-0002-0000-2400-000002000000}">
      <formula1>Act_Typ</formula1>
    </dataValidation>
    <dataValidation type="list" allowBlank="1" showInputMessage="1" showErrorMessage="1" sqref="H23:H29" xr:uid="{00000000-0002-0000-2400-000003000000}">
      <formula1>Project_Status</formula1>
    </dataValidation>
    <dataValidation type="list" allowBlank="1" showInputMessage="1" showErrorMessage="1" sqref="I23:I29" xr:uid="{00000000-0002-0000-2400-000004000000}">
      <formula1>OnTime_OnBudget2</formula1>
    </dataValidation>
  </dataValidations>
  <pageMargins left="0.7" right="0.7" top="0.75" bottom="0.75" header="0.3" footer="0.3"/>
  <pageSetup scale="85" orientation="landscape" r:id="rId1"/>
  <headerFooter>
    <oddFooter>&amp;LForm 9D
Project Development Consultant Experience&amp;CCFA Forms</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5">
    <pageSetUpPr fitToPage="1"/>
  </sheetPr>
  <dimension ref="B5:J25"/>
  <sheetViews>
    <sheetView showGridLines="0" zoomScaleNormal="100" workbookViewId="0">
      <selection activeCell="M29" sqref="M29"/>
    </sheetView>
  </sheetViews>
  <sheetFormatPr defaultColWidth="9.140625" defaultRowHeight="14.45"/>
  <cols>
    <col min="1" max="2" width="1.7109375" style="248" customWidth="1"/>
    <col min="3" max="3" width="25.7109375" style="248" customWidth="1"/>
    <col min="4" max="4" width="14.28515625" style="248" customWidth="1"/>
    <col min="5" max="5" width="8.5703125" style="248" customWidth="1"/>
    <col min="6" max="6" width="22.85546875" style="248" customWidth="1"/>
    <col min="7" max="8" width="14.28515625" style="248" customWidth="1"/>
    <col min="9" max="9" width="12.85546875" style="248" customWidth="1"/>
    <col min="10" max="10" width="1.7109375" style="248" customWidth="1"/>
    <col min="11" max="16384" width="9.140625" style="248"/>
  </cols>
  <sheetData>
    <row r="5" spans="2:10" ht="19.5" customHeight="1"/>
    <row r="6" spans="2:10" ht="7.5" customHeight="1" thickBot="1">
      <c r="B6" s="386"/>
      <c r="C6" s="386"/>
      <c r="D6" s="386"/>
      <c r="E6" s="386"/>
      <c r="F6" s="386"/>
      <c r="G6" s="386"/>
      <c r="H6" s="386"/>
      <c r="I6" s="386"/>
      <c r="J6" s="386"/>
    </row>
    <row r="7" spans="2:10" ht="9" customHeight="1">
      <c r="B7" s="2121"/>
      <c r="C7" s="2122"/>
      <c r="D7" s="2122"/>
      <c r="E7" s="2122"/>
      <c r="F7" s="2122"/>
      <c r="G7" s="2122"/>
      <c r="H7" s="2122"/>
      <c r="I7" s="2122"/>
      <c r="J7" s="2123"/>
    </row>
    <row r="8" spans="2:10" ht="18">
      <c r="B8" s="216"/>
      <c r="C8" s="721" t="s">
        <v>1087</v>
      </c>
      <c r="D8" s="413"/>
      <c r="E8" s="413"/>
      <c r="F8" s="413"/>
      <c r="G8" s="413"/>
      <c r="H8" s="413"/>
      <c r="I8" s="413"/>
      <c r="J8" s="204"/>
    </row>
    <row r="9" spans="2:10">
      <c r="B9" s="216"/>
      <c r="C9" s="419"/>
      <c r="D9" s="419"/>
      <c r="E9" s="419"/>
      <c r="F9" s="419"/>
      <c r="G9" s="419"/>
      <c r="H9" s="419"/>
      <c r="I9" s="419"/>
      <c r="J9" s="204"/>
    </row>
    <row r="10" spans="2:10" ht="15" thickBot="1">
      <c r="B10" s="205"/>
      <c r="C10" s="2084" t="str">
        <f>IF('1'!G5="",Messages!B3,(CONCATENATE("Project Name: ",'1'!G5)))</f>
        <v>Enter Project Name on Form 1</v>
      </c>
      <c r="D10" s="2084"/>
      <c r="E10" s="2084"/>
      <c r="F10" s="2084"/>
      <c r="G10" s="2084"/>
      <c r="H10"/>
      <c r="I10"/>
      <c r="J10" s="207"/>
    </row>
    <row r="11" spans="2:10">
      <c r="B11" s="210"/>
      <c r="C11" s="419"/>
      <c r="D11" s="91"/>
      <c r="E11" s="91"/>
      <c r="F11" s="91"/>
      <c r="G11" s="91"/>
      <c r="H11" s="217"/>
      <c r="I11" s="217"/>
      <c r="J11" s="213"/>
    </row>
    <row r="12" spans="2:10">
      <c r="B12" s="210"/>
      <c r="C12" s="1277" t="s">
        <v>1088</v>
      </c>
      <c r="D12" s="2124" t="str">
        <f>IF('9A'!D69="",Messages!B113,'9A'!D69)</f>
        <v>Enter Property Management Firm Name on Form 9A</v>
      </c>
      <c r="E12" s="2124"/>
      <c r="F12" s="2124"/>
      <c r="G12" s="2124"/>
      <c r="H12" s="2124"/>
      <c r="I12" s="1761"/>
      <c r="J12" s="213"/>
    </row>
    <row r="13" spans="2:10" ht="15" thickBot="1">
      <c r="B13" s="210"/>
      <c r="C13" s="215"/>
      <c r="D13" s="215"/>
      <c r="E13" s="91"/>
      <c r="F13" s="91"/>
      <c r="G13" s="91"/>
      <c r="H13" s="91"/>
      <c r="I13" s="91"/>
      <c r="J13" s="204"/>
    </row>
    <row r="14" spans="2:10" ht="36.6" thickBot="1">
      <c r="B14" s="210"/>
      <c r="C14" s="2125" t="s">
        <v>1089</v>
      </c>
      <c r="D14" s="2126" t="s">
        <v>1071</v>
      </c>
      <c r="E14" s="2126" t="s">
        <v>1072</v>
      </c>
      <c r="F14" s="2126" t="s">
        <v>1090</v>
      </c>
      <c r="G14" s="2126" t="s">
        <v>1091</v>
      </c>
      <c r="H14" s="2126" t="s">
        <v>1092</v>
      </c>
      <c r="I14" s="2127" t="s">
        <v>1093</v>
      </c>
      <c r="J14" s="204"/>
    </row>
    <row r="15" spans="2:10">
      <c r="B15" s="211"/>
      <c r="C15" s="2128"/>
      <c r="D15" s="2129"/>
      <c r="E15" s="2130"/>
      <c r="F15" s="2131"/>
      <c r="G15" s="2130"/>
      <c r="H15" s="2130"/>
      <c r="I15" s="2132"/>
      <c r="J15" s="204"/>
    </row>
    <row r="16" spans="2:10">
      <c r="B16" s="210"/>
      <c r="C16" s="817"/>
      <c r="D16" s="579"/>
      <c r="E16" s="580"/>
      <c r="F16" s="583"/>
      <c r="G16" s="580"/>
      <c r="H16" s="580"/>
      <c r="I16" s="571"/>
      <c r="J16" s="204"/>
    </row>
    <row r="17" spans="2:10">
      <c r="B17" s="210"/>
      <c r="C17" s="817"/>
      <c r="D17" s="579"/>
      <c r="E17" s="580"/>
      <c r="F17" s="583"/>
      <c r="G17" s="580"/>
      <c r="H17" s="580"/>
      <c r="I17" s="571"/>
      <c r="J17" s="204"/>
    </row>
    <row r="18" spans="2:10">
      <c r="B18" s="210"/>
      <c r="C18" s="817"/>
      <c r="D18" s="579"/>
      <c r="E18" s="580"/>
      <c r="F18" s="583"/>
      <c r="G18" s="580"/>
      <c r="H18" s="580"/>
      <c r="I18" s="571"/>
      <c r="J18" s="204"/>
    </row>
    <row r="19" spans="2:10">
      <c r="B19" s="210"/>
      <c r="C19" s="817"/>
      <c r="D19" s="579"/>
      <c r="E19" s="580"/>
      <c r="F19" s="583"/>
      <c r="G19" s="580"/>
      <c r="H19" s="580"/>
      <c r="I19" s="571"/>
      <c r="J19" s="204"/>
    </row>
    <row r="20" spans="2:10">
      <c r="B20" s="212"/>
      <c r="C20" s="817"/>
      <c r="D20" s="579"/>
      <c r="E20" s="580"/>
      <c r="F20" s="583"/>
      <c r="G20" s="580"/>
      <c r="H20" s="580"/>
      <c r="I20" s="571"/>
      <c r="J20" s="204"/>
    </row>
    <row r="21" spans="2:10">
      <c r="B21" s="212"/>
      <c r="C21" s="817"/>
      <c r="D21" s="579"/>
      <c r="E21" s="580"/>
      <c r="F21" s="583"/>
      <c r="G21" s="580"/>
      <c r="H21" s="580"/>
      <c r="I21" s="571"/>
      <c r="J21" s="204"/>
    </row>
    <row r="22" spans="2:10">
      <c r="B22" s="212"/>
      <c r="C22" s="817"/>
      <c r="D22" s="579"/>
      <c r="E22" s="580"/>
      <c r="F22" s="583"/>
      <c r="G22" s="580"/>
      <c r="H22" s="580"/>
      <c r="I22" s="571"/>
      <c r="J22" s="204"/>
    </row>
    <row r="23" spans="2:10">
      <c r="B23" s="210"/>
      <c r="C23" s="817"/>
      <c r="D23" s="579"/>
      <c r="E23" s="580"/>
      <c r="F23" s="583"/>
      <c r="G23" s="580"/>
      <c r="H23" s="580"/>
      <c r="I23" s="571"/>
      <c r="J23" s="204"/>
    </row>
    <row r="24" spans="2:10" ht="15" thickBot="1">
      <c r="B24" s="210"/>
      <c r="C24" s="818"/>
      <c r="D24" s="581"/>
      <c r="E24" s="582"/>
      <c r="F24" s="584"/>
      <c r="G24" s="582"/>
      <c r="H24" s="582"/>
      <c r="I24" s="572"/>
      <c r="J24" s="204"/>
    </row>
    <row r="25" spans="2:10" ht="9" customHeight="1" thickBot="1">
      <c r="B25" s="2103"/>
      <c r="C25" s="2104"/>
      <c r="D25" s="2104"/>
      <c r="E25" s="2104"/>
      <c r="F25" s="2104"/>
      <c r="G25" s="2104"/>
      <c r="H25" s="2104"/>
      <c r="I25" s="2104"/>
      <c r="J25" s="2105"/>
    </row>
  </sheetData>
  <sheetProtection algorithmName="SHA-512" hashValue="vvhJphVPBhA/+9znmn2gnCeDm8gfTZt1CFQwoBQNvOdjrrvSyOi+6Y7g6OvzT7HeXGou3hC83EDVeqoO6nRI5g==" saltValue="NPL5D5bE3n4HzHePySxaQA==" spinCount="100000" sheet="1" formatCells="0" formatColumns="0" formatRows="0" insertRows="0"/>
  <mergeCells count="2">
    <mergeCell ref="C10:G10"/>
    <mergeCell ref="D12:I12"/>
  </mergeCells>
  <pageMargins left="0.7" right="0.7" top="0.75" bottom="0.75" header="0.3" footer="0.3"/>
  <pageSetup orientation="landscape" r:id="rId1"/>
  <headerFooter>
    <oddFooter>&amp;LForm 9E
Project Property Management Firm Experience&amp;CCFA Forms</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B2:H71"/>
  <sheetViews>
    <sheetView zoomScaleNormal="100" workbookViewId="0">
      <selection activeCell="M34" sqref="M34"/>
    </sheetView>
  </sheetViews>
  <sheetFormatPr defaultColWidth="9.140625" defaultRowHeight="13.9"/>
  <cols>
    <col min="1" max="2" width="1.7109375" style="701" customWidth="1"/>
    <col min="3" max="3" width="29.140625" style="701" bestFit="1" customWidth="1"/>
    <col min="4" max="4" width="68.85546875" style="701" bestFit="1" customWidth="1"/>
    <col min="5" max="5" width="6.42578125" style="701" bestFit="1" customWidth="1"/>
    <col min="6" max="6" width="1.7109375" style="701" customWidth="1"/>
    <col min="7" max="16384" width="9.140625" style="701"/>
  </cols>
  <sheetData>
    <row r="2" spans="2:6" ht="9" customHeight="1" thickBot="1"/>
    <row r="3" spans="2:6" ht="9" customHeight="1" thickBot="1">
      <c r="B3" s="1762"/>
      <c r="C3" s="702"/>
      <c r="D3" s="702"/>
      <c r="E3" s="702"/>
      <c r="F3" s="1763"/>
    </row>
    <row r="4" spans="2:6" ht="14.45" thickBot="1">
      <c r="B4" s="703"/>
      <c r="C4" s="704" t="s">
        <v>224</v>
      </c>
      <c r="D4" s="705"/>
      <c r="E4" s="706"/>
      <c r="F4" s="707"/>
    </row>
    <row r="5" spans="2:6" ht="14.45" thickBot="1">
      <c r="B5" s="703"/>
      <c r="F5" s="707"/>
    </row>
    <row r="6" spans="2:6" ht="14.45" thickBot="1">
      <c r="B6" s="703"/>
      <c r="C6" s="708" t="s">
        <v>225</v>
      </c>
      <c r="D6" s="709" t="s">
        <v>226</v>
      </c>
      <c r="E6" s="710"/>
      <c r="F6" s="707"/>
    </row>
    <row r="7" spans="2:6">
      <c r="B7" s="703"/>
      <c r="C7" s="711" t="s">
        <v>227</v>
      </c>
      <c r="D7" s="711" t="s">
        <v>228</v>
      </c>
      <c r="E7" s="711" t="b">
        <f>IF((IFERROR(MATCH(D7,'5'!$D$7:$D$79,0),0))&lt;&gt;0,TRUE,FALSE)</f>
        <v>1</v>
      </c>
      <c r="F7" s="707"/>
    </row>
    <row r="8" spans="2:6">
      <c r="B8" s="703"/>
      <c r="C8" s="711" t="s">
        <v>229</v>
      </c>
      <c r="D8" s="711" t="s">
        <v>230</v>
      </c>
      <c r="E8" s="711" t="b">
        <f>IF((IFERROR(MATCH(D8,'5'!$D$7:$D$79,0),0))&lt;&gt;0,TRUE,FALSE)</f>
        <v>1</v>
      </c>
      <c r="F8" s="707"/>
    </row>
    <row r="9" spans="2:6">
      <c r="B9" s="703"/>
      <c r="C9" s="711" t="s">
        <v>229</v>
      </c>
      <c r="D9" s="711" t="s">
        <v>231</v>
      </c>
      <c r="E9" s="711" t="b">
        <f>IF((IFERROR(MATCH(D9,'5'!$D$7:$D$79,0),0))&lt;&gt;0,TRUE,FALSE)</f>
        <v>1</v>
      </c>
      <c r="F9" s="707"/>
    </row>
    <row r="10" spans="2:6">
      <c r="B10" s="703"/>
      <c r="C10" s="711" t="s">
        <v>232</v>
      </c>
      <c r="D10" s="711" t="s">
        <v>233</v>
      </c>
      <c r="E10" s="711" t="b">
        <f>IF((IFERROR(MATCH(D10,'5'!$D$7:$D$79,0),0))&lt;&gt;0,TRUE,FALSE)</f>
        <v>1</v>
      </c>
      <c r="F10" s="707"/>
    </row>
    <row r="11" spans="2:6">
      <c r="B11" s="703"/>
      <c r="C11" s="711" t="s">
        <v>232</v>
      </c>
      <c r="D11" s="711" t="s">
        <v>234</v>
      </c>
      <c r="E11" s="711" t="b">
        <f>IF((IFERROR(MATCH(D11,'5'!$D$7:$D$79,0),0))&lt;&gt;0,TRUE,FALSE)</f>
        <v>1</v>
      </c>
      <c r="F11" s="707"/>
    </row>
    <row r="12" spans="2:6">
      <c r="B12" s="703"/>
      <c r="C12" s="711" t="s">
        <v>232</v>
      </c>
      <c r="D12" s="711" t="s">
        <v>235</v>
      </c>
      <c r="E12" s="711" t="b">
        <f>IF((IFERROR(MATCH(D12,'5'!$D$7:$D$79,0),0))&lt;&gt;0,TRUE,FALSE)</f>
        <v>1</v>
      </c>
      <c r="F12" s="707"/>
    </row>
    <row r="13" spans="2:6">
      <c r="B13" s="703"/>
      <c r="C13" s="711" t="s">
        <v>232</v>
      </c>
      <c r="D13" s="711" t="s">
        <v>236</v>
      </c>
      <c r="E13" s="711" t="b">
        <f>IF((IFERROR(MATCH(D13,'5'!$D$7:$D$79,0),0))&lt;&gt;0,TRUE,FALSE)</f>
        <v>1</v>
      </c>
      <c r="F13" s="707"/>
    </row>
    <row r="14" spans="2:6">
      <c r="B14" s="703"/>
      <c r="C14" s="711" t="s">
        <v>232</v>
      </c>
      <c r="D14" s="711" t="s">
        <v>237</v>
      </c>
      <c r="E14" s="711" t="b">
        <f>IF((IFERROR(MATCH(D14,'5'!$D$7:$D$79,0),0))&lt;&gt;0,TRUE,FALSE)</f>
        <v>1</v>
      </c>
      <c r="F14" s="707"/>
    </row>
    <row r="15" spans="2:6">
      <c r="B15" s="703"/>
      <c r="C15" s="711" t="s">
        <v>232</v>
      </c>
      <c r="D15" s="711" t="s">
        <v>238</v>
      </c>
      <c r="E15" s="711" t="b">
        <f>IF((IFERROR(MATCH(D15,'5'!$D$7:$D$79,0),0))&lt;&gt;0,TRUE,FALSE)</f>
        <v>1</v>
      </c>
      <c r="F15" s="707"/>
    </row>
    <row r="16" spans="2:6">
      <c r="B16" s="703"/>
      <c r="C16" s="711" t="s">
        <v>232</v>
      </c>
      <c r="D16" s="711" t="s">
        <v>239</v>
      </c>
      <c r="E16" s="711" t="b">
        <f>IF((IFERROR(MATCH(D16,'5'!$D$7:$D$79,0),0))&lt;&gt;0,TRUE,FALSE)</f>
        <v>1</v>
      </c>
      <c r="F16" s="707"/>
    </row>
    <row r="17" spans="2:8">
      <c r="B17" s="703"/>
      <c r="C17" s="711" t="s">
        <v>232</v>
      </c>
      <c r="D17" s="711" t="s">
        <v>240</v>
      </c>
      <c r="E17" s="711" t="b">
        <f>IF((IFERROR(MATCH(D17,'5'!$D$7:$D$79,0),0))&lt;&gt;0,TRUE,FALSE)</f>
        <v>1</v>
      </c>
      <c r="F17" s="707"/>
    </row>
    <row r="18" spans="2:8">
      <c r="B18" s="703"/>
      <c r="C18" s="711" t="s">
        <v>232</v>
      </c>
      <c r="D18" s="711" t="s">
        <v>241</v>
      </c>
      <c r="E18" s="711" t="b">
        <f>IF((IFERROR(MATCH(D18,'5'!$D$7:$D$79,0),0))&lt;&gt;0,TRUE,FALSE)</f>
        <v>1</v>
      </c>
      <c r="F18" s="707"/>
    </row>
    <row r="19" spans="2:8">
      <c r="B19" s="703"/>
      <c r="C19" s="711" t="s">
        <v>232</v>
      </c>
      <c r="D19" s="711" t="s">
        <v>242</v>
      </c>
      <c r="E19" s="711" t="b">
        <f>IF((IFERROR(MATCH(D19,'5'!$D$7:$D$79,0),0))&lt;&gt;0,TRUE,FALSE)</f>
        <v>1</v>
      </c>
      <c r="F19" s="707"/>
    </row>
    <row r="20" spans="2:8">
      <c r="B20" s="703"/>
      <c r="C20" s="711" t="s">
        <v>243</v>
      </c>
      <c r="D20" s="711" t="s">
        <v>244</v>
      </c>
      <c r="E20" s="711" t="b">
        <f>IF((IFERROR(MATCH(D20,'5'!$D$7:$D$79,0),0))&lt;&gt;0,TRUE,FALSE)</f>
        <v>1</v>
      </c>
      <c r="F20" s="707"/>
    </row>
    <row r="21" spans="2:8">
      <c r="B21" s="703"/>
      <c r="C21" s="711" t="s">
        <v>243</v>
      </c>
      <c r="D21" s="711" t="s">
        <v>245</v>
      </c>
      <c r="E21" s="711" t="b">
        <f>IF((IFERROR(MATCH(D21,'5'!$D$7:$D$79,0),0))&lt;&gt;0,TRUE,FALSE)</f>
        <v>1</v>
      </c>
      <c r="F21" s="707"/>
    </row>
    <row r="22" spans="2:8">
      <c r="B22" s="703"/>
      <c r="C22" s="711" t="s">
        <v>243</v>
      </c>
      <c r="D22" s="711" t="s">
        <v>246</v>
      </c>
      <c r="E22" s="711" t="b">
        <f>IF((IFERROR(MATCH(D22,'5'!$D$7:$D$79,0),0))&lt;&gt;0,TRUE,FALSE)</f>
        <v>1</v>
      </c>
      <c r="F22" s="707"/>
      <c r="H22" s="712"/>
    </row>
    <row r="23" spans="2:8">
      <c r="B23" s="703"/>
      <c r="C23" s="711" t="s">
        <v>243</v>
      </c>
      <c r="D23" s="711" t="s">
        <v>247</v>
      </c>
      <c r="E23" s="711" t="b">
        <f>IF((IFERROR(MATCH(D23,'5'!$D$7:$D$79,0),0))&lt;&gt;0,TRUE,FALSE)</f>
        <v>1</v>
      </c>
      <c r="F23" s="707"/>
    </row>
    <row r="24" spans="2:8">
      <c r="B24" s="703"/>
      <c r="C24" s="711" t="s">
        <v>243</v>
      </c>
      <c r="D24" s="711" t="s">
        <v>248</v>
      </c>
      <c r="E24" s="711" t="b">
        <f>IF((IFERROR(MATCH(D24,'5'!$D$7:$D$79,0),0))&lt;&gt;0,TRUE,FALSE)</f>
        <v>1</v>
      </c>
      <c r="F24" s="707"/>
    </row>
    <row r="25" spans="2:8">
      <c r="B25" s="703"/>
      <c r="C25" s="711" t="s">
        <v>243</v>
      </c>
      <c r="D25" s="711" t="s">
        <v>249</v>
      </c>
      <c r="E25" s="711" t="b">
        <f>IF((IFERROR(MATCH(D25,'5'!$D$7:$D$79,0),0))&lt;&gt;0,TRUE,FALSE)</f>
        <v>1</v>
      </c>
      <c r="F25" s="707"/>
    </row>
    <row r="26" spans="2:8">
      <c r="B26" s="703"/>
      <c r="C26" s="711" t="s">
        <v>243</v>
      </c>
      <c r="D26" s="711" t="s">
        <v>250</v>
      </c>
      <c r="E26" s="711" t="b">
        <f>IF((IFERROR(MATCH(D26,'5'!$D$7:$D$79,0),0))&lt;&gt;0,TRUE,FALSE)</f>
        <v>1</v>
      </c>
      <c r="F26" s="707"/>
    </row>
    <row r="27" spans="2:8">
      <c r="B27" s="703"/>
      <c r="C27" s="711" t="s">
        <v>243</v>
      </c>
      <c r="D27" s="711" t="s">
        <v>251</v>
      </c>
      <c r="E27" s="711" t="b">
        <f>IF((IFERROR(MATCH(D27,'5'!$D$7:$D$79,0),0))&lt;&gt;0,TRUE,FALSE)</f>
        <v>1</v>
      </c>
      <c r="F27" s="707"/>
    </row>
    <row r="28" spans="2:8">
      <c r="B28" s="703"/>
      <c r="C28" s="711" t="s">
        <v>252</v>
      </c>
      <c r="D28" s="711" t="s">
        <v>253</v>
      </c>
      <c r="E28" s="711" t="b">
        <f>IF((IFERROR(MATCH(D28,'5'!$D$7:$D$79,0),0))&lt;&gt;0,TRUE,FALSE)</f>
        <v>1</v>
      </c>
      <c r="F28" s="707"/>
    </row>
    <row r="29" spans="2:8">
      <c r="B29" s="703"/>
      <c r="C29" s="711" t="s">
        <v>254</v>
      </c>
      <c r="D29" s="711" t="s">
        <v>255</v>
      </c>
      <c r="E29" s="711" t="b">
        <f>IF((IFERROR(MATCH(D29,'5'!$D$7:$D$79,0),0))&lt;&gt;0,TRUE,FALSE)</f>
        <v>1</v>
      </c>
      <c r="F29" s="707"/>
    </row>
    <row r="30" spans="2:8">
      <c r="B30" s="703"/>
      <c r="C30" s="711" t="s">
        <v>252</v>
      </c>
      <c r="D30" s="711" t="s">
        <v>256</v>
      </c>
      <c r="E30" s="711" t="b">
        <f>IF((IFERROR(MATCH(D30,'5'!$D$7:$D$79,0),0))&lt;&gt;0,TRUE,FALSE)</f>
        <v>1</v>
      </c>
      <c r="F30" s="707"/>
    </row>
    <row r="31" spans="2:8">
      <c r="B31" s="703"/>
      <c r="C31" s="711" t="s">
        <v>252</v>
      </c>
      <c r="D31" s="711" t="s">
        <v>256</v>
      </c>
      <c r="E31" s="711" t="b">
        <f>IF((IFERROR(MATCH(D31,'5'!$D$7:$D$79,0),0))&lt;&gt;0,TRUE,FALSE)</f>
        <v>1</v>
      </c>
      <c r="F31" s="707"/>
    </row>
    <row r="32" spans="2:8">
      <c r="B32" s="703"/>
      <c r="C32" s="711" t="s">
        <v>252</v>
      </c>
      <c r="D32" s="711" t="s">
        <v>256</v>
      </c>
      <c r="E32" s="711" t="b">
        <f>IF((IFERROR(MATCH(D32,'5'!$D$7:$D$79,0),0))&lt;&gt;0,TRUE,FALSE)</f>
        <v>1</v>
      </c>
      <c r="F32" s="707"/>
    </row>
    <row r="33" spans="2:6">
      <c r="B33" s="703"/>
      <c r="C33" s="711" t="s">
        <v>254</v>
      </c>
      <c r="D33" s="711" t="s">
        <v>257</v>
      </c>
      <c r="E33" s="711" t="b">
        <f>IF((IFERROR(MATCH(D33,'5'!$D$7:$D$79,0),0))&lt;&gt;0,TRUE,FALSE)</f>
        <v>1</v>
      </c>
      <c r="F33" s="707"/>
    </row>
    <row r="34" spans="2:6">
      <c r="B34" s="703"/>
      <c r="C34" s="711" t="s">
        <v>252</v>
      </c>
      <c r="D34" s="711" t="s">
        <v>258</v>
      </c>
      <c r="E34" s="711" t="b">
        <f>IF((IFERROR(MATCH(D34,'5'!$D$7:$D$79,0),0))&lt;&gt;0,TRUE,FALSE)</f>
        <v>1</v>
      </c>
      <c r="F34" s="707"/>
    </row>
    <row r="35" spans="2:6">
      <c r="B35" s="703"/>
      <c r="C35" s="711" t="s">
        <v>252</v>
      </c>
      <c r="D35" s="711" t="s">
        <v>259</v>
      </c>
      <c r="E35" s="711" t="b">
        <f>IF((IFERROR(MATCH(D35,'5'!$D$7:$D$79,0),0))&lt;&gt;0,TRUE,FALSE)</f>
        <v>1</v>
      </c>
      <c r="F35" s="707"/>
    </row>
    <row r="36" spans="2:6">
      <c r="B36" s="703"/>
      <c r="C36" s="711" t="s">
        <v>254</v>
      </c>
      <c r="D36" s="711" t="s">
        <v>260</v>
      </c>
      <c r="E36" s="711" t="b">
        <f>IF((IFERROR(MATCH(D36,'5'!$D$7:$D$79,0),0))&lt;&gt;0,TRUE,FALSE)</f>
        <v>1</v>
      </c>
      <c r="F36" s="707"/>
    </row>
    <row r="37" spans="2:6">
      <c r="B37" s="703"/>
      <c r="C37" s="711" t="s">
        <v>252</v>
      </c>
      <c r="D37" s="711" t="s">
        <v>261</v>
      </c>
      <c r="E37" s="711" t="b">
        <f>IF((IFERROR(MATCH(D37,'5'!$D$7:$D$79,0),0))&lt;&gt;0,TRUE,FALSE)</f>
        <v>1</v>
      </c>
      <c r="F37" s="707"/>
    </row>
    <row r="38" spans="2:6">
      <c r="B38" s="703"/>
      <c r="C38" s="711" t="s">
        <v>252</v>
      </c>
      <c r="D38" s="711" t="s">
        <v>261</v>
      </c>
      <c r="E38" s="711" t="b">
        <f>IF((IFERROR(MATCH(D38,'5'!$D$7:$D$79,0),0))&lt;&gt;0,TRUE,FALSE)</f>
        <v>1</v>
      </c>
      <c r="F38" s="707"/>
    </row>
    <row r="39" spans="2:6">
      <c r="B39" s="703"/>
      <c r="C39" s="711" t="s">
        <v>252</v>
      </c>
      <c r="D39" s="711" t="s">
        <v>261</v>
      </c>
      <c r="E39" s="711" t="b">
        <f>IF((IFERROR(MATCH(D39,'5'!$D$7:$D$79,0),0))&lt;&gt;0,TRUE,FALSE)</f>
        <v>1</v>
      </c>
      <c r="F39" s="707"/>
    </row>
    <row r="40" spans="2:6">
      <c r="B40" s="703"/>
      <c r="C40" s="711" t="s">
        <v>252</v>
      </c>
      <c r="D40" s="711" t="s">
        <v>262</v>
      </c>
      <c r="E40" s="711" t="b">
        <f>IF((IFERROR(MATCH(D40,'5'!$D$7:$D$79,0),0))&lt;&gt;0,TRUE,FALSE)</f>
        <v>1</v>
      </c>
      <c r="F40" s="707"/>
    </row>
    <row r="41" spans="2:6">
      <c r="B41" s="703"/>
      <c r="C41" s="711" t="s">
        <v>252</v>
      </c>
      <c r="D41" s="711" t="s">
        <v>263</v>
      </c>
      <c r="E41" s="711" t="b">
        <f>IF((IFERROR(MATCH(D41,'5'!$D$7:$D$79,0),0))&lt;&gt;0,TRUE,FALSE)</f>
        <v>1</v>
      </c>
      <c r="F41" s="707"/>
    </row>
    <row r="42" spans="2:6">
      <c r="B42" s="703"/>
      <c r="C42" s="711" t="s">
        <v>252</v>
      </c>
      <c r="D42" s="711" t="s">
        <v>264</v>
      </c>
      <c r="E42" s="711" t="b">
        <f>IF((IFERROR(MATCH(D42,'5'!$D$7:$D$79,0),0))&lt;&gt;0,TRUE,FALSE)</f>
        <v>1</v>
      </c>
      <c r="F42" s="707"/>
    </row>
    <row r="43" spans="2:6">
      <c r="B43" s="703"/>
      <c r="C43" s="711" t="s">
        <v>252</v>
      </c>
      <c r="D43" s="711" t="s">
        <v>265</v>
      </c>
      <c r="E43" s="711" t="b">
        <f>IF((IFERROR(MATCH(D43,'5'!$D$7:$D$79,0),0))&lt;&gt;0,TRUE,FALSE)</f>
        <v>1</v>
      </c>
      <c r="F43" s="707"/>
    </row>
    <row r="44" spans="2:6">
      <c r="B44" s="703"/>
      <c r="C44" s="711" t="s">
        <v>252</v>
      </c>
      <c r="D44" s="711" t="s">
        <v>266</v>
      </c>
      <c r="E44" s="711" t="b">
        <f>IF((IFERROR(MATCH(D44,'5'!$D$7:$D$79,0),0))&lt;&gt;0,TRUE,FALSE)</f>
        <v>1</v>
      </c>
      <c r="F44" s="707"/>
    </row>
    <row r="45" spans="2:6">
      <c r="B45" s="703"/>
      <c r="C45" s="711" t="s">
        <v>267</v>
      </c>
      <c r="D45" s="711" t="s">
        <v>268</v>
      </c>
      <c r="E45" s="711" t="b">
        <f>IF((IFERROR(MATCH(D45,'5'!$D$7:$D$79,0),0))&lt;&gt;0,TRUE,FALSE)</f>
        <v>1</v>
      </c>
      <c r="F45" s="707"/>
    </row>
    <row r="46" spans="2:6">
      <c r="B46" s="703"/>
      <c r="C46" s="711" t="s">
        <v>267</v>
      </c>
      <c r="D46" s="711" t="s">
        <v>269</v>
      </c>
      <c r="E46" s="711" t="b">
        <f>IF((IFERROR(MATCH(D46,'5'!$D$7:$D$79,0),0))&lt;&gt;0,TRUE,FALSE)</f>
        <v>1</v>
      </c>
      <c r="F46" s="707"/>
    </row>
    <row r="47" spans="2:6">
      <c r="B47" s="703"/>
      <c r="C47" s="711" t="s">
        <v>267</v>
      </c>
      <c r="D47" s="711" t="s">
        <v>270</v>
      </c>
      <c r="E47" s="711" t="b">
        <f>IF((IFERROR(MATCH(D47,'5'!$D$7:$D$79,0),0))&lt;&gt;0,TRUE,FALSE)</f>
        <v>1</v>
      </c>
      <c r="F47" s="707"/>
    </row>
    <row r="48" spans="2:6">
      <c r="B48" s="703"/>
      <c r="C48" s="711" t="s">
        <v>267</v>
      </c>
      <c r="D48" s="711" t="s">
        <v>271</v>
      </c>
      <c r="E48" s="711" t="b">
        <f>IF((IFERROR(MATCH(D48,'5'!$D$7:$D$79,0),0))&lt;&gt;0,TRUE,FALSE)</f>
        <v>1</v>
      </c>
      <c r="F48" s="707"/>
    </row>
    <row r="49" spans="2:6">
      <c r="B49" s="703"/>
      <c r="C49" s="711" t="s">
        <v>267</v>
      </c>
      <c r="D49" s="711" t="s">
        <v>272</v>
      </c>
      <c r="E49" s="711" t="b">
        <f>IF((IFERROR(MATCH(D49,'5'!$D$7:$D$79,0),0))&lt;&gt;0,TRUE,FALSE)</f>
        <v>1</v>
      </c>
      <c r="F49" s="707"/>
    </row>
    <row r="50" spans="2:6" ht="15" customHeight="1">
      <c r="B50" s="703"/>
      <c r="C50" s="711" t="s">
        <v>267</v>
      </c>
      <c r="D50" s="711" t="s">
        <v>273</v>
      </c>
      <c r="E50" s="711" t="b">
        <f>IF((IFERROR(MATCH(D50,'5'!$D$7:$D$79,0),0))&lt;&gt;0,TRUE,FALSE)</f>
        <v>1</v>
      </c>
      <c r="F50" s="707"/>
    </row>
    <row r="51" spans="2:6" ht="15.75" customHeight="1">
      <c r="B51" s="703"/>
      <c r="C51" s="711" t="s">
        <v>267</v>
      </c>
      <c r="D51" s="711" t="s">
        <v>274</v>
      </c>
      <c r="E51" s="711" t="b">
        <f>IF((IFERROR(MATCH(D51,'5'!$D$7:$D$79,0),0))&lt;&gt;0,TRUE,FALSE)</f>
        <v>1</v>
      </c>
      <c r="F51" s="707"/>
    </row>
    <row r="52" spans="2:6" ht="15.75" customHeight="1">
      <c r="B52" s="703"/>
      <c r="C52" s="711" t="s">
        <v>267</v>
      </c>
      <c r="D52" s="711" t="s">
        <v>275</v>
      </c>
      <c r="E52" s="711" t="b">
        <f>IF((IFERROR(MATCH(D52,'5'!$D$7:$D$79,0),0))&lt;&gt;0,TRUE,FALSE)</f>
        <v>1</v>
      </c>
      <c r="F52" s="707"/>
    </row>
    <row r="53" spans="2:6" ht="15.75" customHeight="1">
      <c r="B53" s="703"/>
      <c r="C53" s="711" t="s">
        <v>267</v>
      </c>
      <c r="D53" s="711" t="s">
        <v>276</v>
      </c>
      <c r="E53" s="711" t="b">
        <f>IF((IFERROR(MATCH(D53,'5'!$D$7:$D$79,0),0))&lt;&gt;0,TRUE,FALSE)</f>
        <v>1</v>
      </c>
      <c r="F53" s="707"/>
    </row>
    <row r="54" spans="2:6" ht="15.75" customHeight="1">
      <c r="B54" s="703"/>
      <c r="C54" s="711" t="s">
        <v>267</v>
      </c>
      <c r="D54" s="711" t="s">
        <v>277</v>
      </c>
      <c r="E54" s="711" t="b">
        <f>IF((IFERROR(MATCH(D54,'5'!$D$7:$D$79,0),0))&lt;&gt;0,TRUE,FALSE)</f>
        <v>1</v>
      </c>
      <c r="F54" s="707"/>
    </row>
    <row r="55" spans="2:6">
      <c r="B55" s="703"/>
      <c r="C55" s="711" t="s">
        <v>278</v>
      </c>
      <c r="D55" s="711" t="s">
        <v>279</v>
      </c>
      <c r="E55" s="711" t="b">
        <f>IF((IFERROR(MATCH(D55,'5'!$D$7:$D$79,0),0))&lt;&gt;0,TRUE,FALSE)</f>
        <v>1</v>
      </c>
      <c r="F55" s="707"/>
    </row>
    <row r="56" spans="2:6">
      <c r="B56" s="703"/>
      <c r="C56" s="711" t="s">
        <v>278</v>
      </c>
      <c r="D56" s="711" t="s">
        <v>280</v>
      </c>
      <c r="E56" s="711" t="b">
        <f>IF((IFERROR(MATCH(D56,'5'!$D$7:$D$79,0),0))&lt;&gt;0,TRUE,FALSE)</f>
        <v>1</v>
      </c>
      <c r="F56" s="707"/>
    </row>
    <row r="57" spans="2:6">
      <c r="B57" s="703"/>
      <c r="C57" s="711" t="s">
        <v>278</v>
      </c>
      <c r="D57" s="711" t="s">
        <v>281</v>
      </c>
      <c r="E57" s="711" t="b">
        <f>IF((IFERROR(MATCH(D57,'5'!$D$7:$D$79,0),0))&lt;&gt;0,TRUE,FALSE)</f>
        <v>1</v>
      </c>
      <c r="F57" s="707"/>
    </row>
    <row r="58" spans="2:6">
      <c r="B58" s="703"/>
      <c r="C58" s="711" t="s">
        <v>282</v>
      </c>
      <c r="D58" s="711" t="s">
        <v>283</v>
      </c>
      <c r="E58" s="711" t="b">
        <f>IF((IFERROR(MATCH(D58,'5'!$D$7:$D$79,0),0))&lt;&gt;0,TRUE,FALSE)</f>
        <v>1</v>
      </c>
      <c r="F58" s="707"/>
    </row>
    <row r="59" spans="2:6">
      <c r="B59" s="703"/>
      <c r="C59" s="711" t="s">
        <v>282</v>
      </c>
      <c r="D59" s="711" t="s">
        <v>284</v>
      </c>
      <c r="E59" s="711" t="b">
        <f>IF((IFERROR(MATCH(D59,'5'!$D$7:$D$79,0),0))&lt;&gt;0,TRUE,FALSE)</f>
        <v>1</v>
      </c>
      <c r="F59" s="707"/>
    </row>
    <row r="60" spans="2:6">
      <c r="B60" s="703"/>
      <c r="C60" s="711" t="s">
        <v>282</v>
      </c>
      <c r="D60" s="711" t="s">
        <v>285</v>
      </c>
      <c r="E60" s="711" t="b">
        <f>IF((IFERROR(MATCH(D60,'5'!$D$7:$D$79,0),0))&lt;&gt;0,TRUE,FALSE)</f>
        <v>1</v>
      </c>
      <c r="F60" s="707"/>
    </row>
    <row r="61" spans="2:6">
      <c r="B61" s="703"/>
      <c r="C61" s="711" t="s">
        <v>282</v>
      </c>
      <c r="D61" s="711" t="s">
        <v>286</v>
      </c>
      <c r="E61" s="711" t="b">
        <f>IF((IFERROR(MATCH(D61,'5'!$D$7:$D$79,0),0))&lt;&gt;0,TRUE,FALSE)</f>
        <v>1</v>
      </c>
      <c r="F61" s="707"/>
    </row>
    <row r="62" spans="2:6">
      <c r="B62" s="703"/>
      <c r="C62" s="711" t="s">
        <v>282</v>
      </c>
      <c r="D62" s="711" t="s">
        <v>287</v>
      </c>
      <c r="E62" s="711" t="b">
        <f>IF((IFERROR(MATCH(D62,'5'!$D$7:$D$79,0),0))&lt;&gt;0,TRUE,FALSE)</f>
        <v>1</v>
      </c>
      <c r="F62" s="707"/>
    </row>
    <row r="63" spans="2:6">
      <c r="B63" s="703"/>
      <c r="C63" s="711" t="s">
        <v>282</v>
      </c>
      <c r="D63" s="711" t="s">
        <v>288</v>
      </c>
      <c r="E63" s="711" t="b">
        <f>IF((IFERROR(MATCH(D63,'5'!$D$7:$D$79,0),0))&lt;&gt;0,TRUE,FALSE)</f>
        <v>1</v>
      </c>
      <c r="F63" s="707"/>
    </row>
    <row r="64" spans="2:6">
      <c r="B64" s="703"/>
      <c r="C64" s="711" t="s">
        <v>282</v>
      </c>
      <c r="D64" s="711" t="s">
        <v>289</v>
      </c>
      <c r="E64" s="711" t="b">
        <f>IF((IFERROR(MATCH(D64,'5'!$D$7:$D$79,0),0))&lt;&gt;0,TRUE,FALSE)</f>
        <v>1</v>
      </c>
      <c r="F64" s="707"/>
    </row>
    <row r="65" spans="2:6">
      <c r="B65" s="703"/>
      <c r="C65" s="711" t="s">
        <v>282</v>
      </c>
      <c r="D65" s="711" t="s">
        <v>290</v>
      </c>
      <c r="E65" s="711" t="b">
        <f>IF((IFERROR(MATCH(D65,'5'!$D$7:$D$79,0),0))&lt;&gt;0,TRUE,FALSE)</f>
        <v>1</v>
      </c>
      <c r="F65" s="707"/>
    </row>
    <row r="66" spans="2:6">
      <c r="B66" s="703"/>
      <c r="C66" s="711" t="s">
        <v>282</v>
      </c>
      <c r="D66" s="711" t="s">
        <v>291</v>
      </c>
      <c r="E66" s="711" t="b">
        <f>IF((IFERROR(MATCH(D66,'5'!$D$7:$D$79,0),0))&lt;&gt;0,TRUE,FALSE)</f>
        <v>1</v>
      </c>
      <c r="F66" s="707"/>
    </row>
    <row r="67" spans="2:6">
      <c r="B67" s="703"/>
      <c r="C67" s="711" t="s">
        <v>282</v>
      </c>
      <c r="D67" s="711" t="s">
        <v>292</v>
      </c>
      <c r="E67" s="711" t="b">
        <f>IF((IFERROR(MATCH(D67,'5'!$D$7:$D$79,0),0))&lt;&gt;0,TRUE,FALSE)</f>
        <v>1</v>
      </c>
      <c r="F67" s="707"/>
    </row>
    <row r="68" spans="2:6" ht="9" customHeight="1" thickBot="1">
      <c r="B68" s="1245"/>
      <c r="C68" s="1764"/>
      <c r="D68" s="1764"/>
      <c r="E68" s="1764"/>
      <c r="F68" s="713"/>
    </row>
    <row r="70" spans="2:6" ht="14.45" thickBot="1"/>
    <row r="71" spans="2:6" ht="14.45" thickBot="1">
      <c r="E71" s="714">
        <f>COUNTIF(E7:E66,TRUE)</f>
        <v>60</v>
      </c>
    </row>
  </sheetData>
  <sheetProtection algorithmName="SHA-512" hashValue="6oXwehtxVkeATlljBim7WHeTfCYkYYDHVgthjNiv0s+jyYuislLfDpLAeaC2tsjsIb302y+gAHpLmAZVyEa1kA==" saltValue="AxAIiNBGhXtlWHWN3KZvyA==" spinCount="100000" sheet="1" formatCells="0" formatColumns="0" formatRows="0" insertRows="0"/>
  <conditionalFormatting sqref="E8:E67">
    <cfRule type="cellIs" dxfId="114" priority="1" operator="equal">
      <formula>FALSE</formula>
    </cfRule>
  </conditionalFormatting>
  <pageMargins left="0.7" right="0.7" top="0.75" bottom="0.75" header="0.3" footer="0.3"/>
  <pageSetup scale="72" orientation="portrait" r:id="rId1"/>
  <headerFooter>
    <oddFooter>&amp;LForm 5
Project Schedule&amp;CCFA Forms&amp;REdition: 2015
Version: 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113"/>
  <sheetViews>
    <sheetView workbookViewId="0">
      <selection activeCell="D10" sqref="D10"/>
    </sheetView>
  </sheetViews>
  <sheetFormatPr defaultRowHeight="14.45"/>
  <cols>
    <col min="1" max="1" width="3.140625" bestFit="1" customWidth="1"/>
    <col min="2" max="2" width="123.42578125" bestFit="1" customWidth="1"/>
  </cols>
  <sheetData>
    <row r="1" spans="1:2">
      <c r="A1" t="s">
        <v>293</v>
      </c>
    </row>
    <row r="2" spans="1:2">
      <c r="A2" s="1513" t="s">
        <v>294</v>
      </c>
      <c r="B2" s="1513"/>
    </row>
    <row r="3" spans="1:2">
      <c r="B3" t="s">
        <v>295</v>
      </c>
    </row>
    <row r="4" spans="1:2">
      <c r="B4" t="s">
        <v>296</v>
      </c>
    </row>
    <row r="5" spans="1:2">
      <c r="B5" t="s">
        <v>297</v>
      </c>
    </row>
    <row r="6" spans="1:2">
      <c r="B6" t="s">
        <v>298</v>
      </c>
    </row>
    <row r="9" spans="1:2">
      <c r="A9" s="1429">
        <v>1</v>
      </c>
      <c r="B9" s="1429"/>
    </row>
    <row r="10" spans="1:2" ht="28.9">
      <c r="B10" s="1325" t="s">
        <v>299</v>
      </c>
    </row>
    <row r="12" spans="1:2">
      <c r="A12" s="1429" t="s">
        <v>300</v>
      </c>
      <c r="B12" s="1429"/>
    </row>
    <row r="13" spans="1:2">
      <c r="B13" t="s">
        <v>301</v>
      </c>
    </row>
    <row r="14" spans="1:2">
      <c r="B14" t="s">
        <v>302</v>
      </c>
    </row>
    <row r="16" spans="1:2">
      <c r="A16" s="1429" t="s">
        <v>303</v>
      </c>
      <c r="B16" s="1429"/>
    </row>
    <row r="17" spans="1:2">
      <c r="B17" t="s">
        <v>304</v>
      </c>
    </row>
    <row r="18" spans="1:2">
      <c r="B18" t="s">
        <v>305</v>
      </c>
    </row>
    <row r="19" spans="1:2">
      <c r="B19" t="s">
        <v>306</v>
      </c>
    </row>
    <row r="21" spans="1:2">
      <c r="A21" s="1429">
        <v>3</v>
      </c>
      <c r="B21" s="1429"/>
    </row>
    <row r="22" spans="1:2">
      <c r="B22" t="s">
        <v>307</v>
      </c>
    </row>
    <row r="24" spans="1:2">
      <c r="A24" s="1429" t="s">
        <v>308</v>
      </c>
      <c r="B24" s="1429"/>
    </row>
    <row r="25" spans="1:2">
      <c r="B25" t="s">
        <v>309</v>
      </c>
    </row>
    <row r="27" spans="1:2">
      <c r="B27" t="s">
        <v>310</v>
      </c>
    </row>
    <row r="28" spans="1:2">
      <c r="B28" t="s">
        <v>311</v>
      </c>
    </row>
    <row r="29" spans="1:2">
      <c r="B29" t="s">
        <v>312</v>
      </c>
    </row>
    <row r="31" spans="1:2">
      <c r="B31" t="s">
        <v>313</v>
      </c>
    </row>
    <row r="33" spans="1:2">
      <c r="B33" t="s">
        <v>314</v>
      </c>
    </row>
    <row r="34" spans="1:2">
      <c r="B34" t="s">
        <v>315</v>
      </c>
    </row>
    <row r="36" spans="1:2">
      <c r="A36" s="1429" t="s">
        <v>316</v>
      </c>
      <c r="B36" s="1429"/>
    </row>
    <row r="38" spans="1:2">
      <c r="B38" t="s">
        <v>317</v>
      </c>
    </row>
    <row r="40" spans="1:2">
      <c r="A40" s="1429" t="s">
        <v>318</v>
      </c>
      <c r="B40" s="1429"/>
    </row>
    <row r="42" spans="1:2">
      <c r="B42" t="s">
        <v>319</v>
      </c>
    </row>
    <row r="43" spans="1:2">
      <c r="B43" t="s">
        <v>320</v>
      </c>
    </row>
    <row r="45" spans="1:2">
      <c r="A45" s="1429" t="s">
        <v>321</v>
      </c>
      <c r="B45" s="1429"/>
    </row>
    <row r="47" spans="1:2">
      <c r="B47" t="s">
        <v>322</v>
      </c>
    </row>
    <row r="48" spans="1:2">
      <c r="B48" t="s">
        <v>323</v>
      </c>
    </row>
    <row r="50" spans="1:2">
      <c r="B50" t="s">
        <v>324</v>
      </c>
    </row>
    <row r="51" spans="1:2">
      <c r="B51" t="s">
        <v>325</v>
      </c>
    </row>
    <row r="53" spans="1:2">
      <c r="A53" s="1429" t="s">
        <v>326</v>
      </c>
      <c r="B53" s="1429"/>
    </row>
    <row r="55" spans="1:2">
      <c r="B55" t="s">
        <v>314</v>
      </c>
    </row>
    <row r="56" spans="1:2">
      <c r="B56" t="s">
        <v>315</v>
      </c>
    </row>
    <row r="58" spans="1:2">
      <c r="B58" t="s">
        <v>327</v>
      </c>
    </row>
    <row r="60" spans="1:2">
      <c r="A60" s="1429" t="s">
        <v>328</v>
      </c>
      <c r="B60" s="1429"/>
    </row>
    <row r="62" spans="1:2">
      <c r="B62" t="s">
        <v>329</v>
      </c>
    </row>
    <row r="63" spans="1:2">
      <c r="B63" t="s">
        <v>330</v>
      </c>
    </row>
    <row r="64" spans="1:2">
      <c r="B64" t="s">
        <v>331</v>
      </c>
    </row>
    <row r="66" spans="1:2">
      <c r="A66" s="1429" t="s">
        <v>332</v>
      </c>
      <c r="B66" s="1429"/>
    </row>
    <row r="68" spans="1:2">
      <c r="B68" t="s">
        <v>333</v>
      </c>
    </row>
    <row r="69" spans="1:2">
      <c r="B69" t="s">
        <v>334</v>
      </c>
    </row>
    <row r="70" spans="1:2">
      <c r="B70" t="s">
        <v>335</v>
      </c>
    </row>
    <row r="72" spans="1:2">
      <c r="B72" t="s">
        <v>336</v>
      </c>
    </row>
    <row r="74" spans="1:2">
      <c r="B74" s="1467" t="s">
        <v>337</v>
      </c>
    </row>
    <row r="76" spans="1:2">
      <c r="B76" t="s">
        <v>338</v>
      </c>
    </row>
    <row r="77" spans="1:2">
      <c r="B77" s="1431"/>
    </row>
    <row r="78" spans="1:2">
      <c r="A78" s="1429" t="s">
        <v>339</v>
      </c>
      <c r="B78" s="1429"/>
    </row>
    <row r="80" spans="1:2">
      <c r="B80" t="s">
        <v>338</v>
      </c>
    </row>
    <row r="82" spans="1:2">
      <c r="A82" s="1429" t="s">
        <v>340</v>
      </c>
      <c r="B82" s="1429"/>
    </row>
    <row r="83" spans="1:2">
      <c r="B83" t="s">
        <v>341</v>
      </c>
    </row>
    <row r="84" spans="1:2">
      <c r="B84" t="s">
        <v>342</v>
      </c>
    </row>
    <row r="86" spans="1:2">
      <c r="B86" t="s">
        <v>343</v>
      </c>
    </row>
    <row r="88" spans="1:2">
      <c r="B88" t="s">
        <v>344</v>
      </c>
    </row>
    <row r="89" spans="1:2">
      <c r="B89" t="s">
        <v>345</v>
      </c>
    </row>
    <row r="91" spans="1:2">
      <c r="B91" s="1430" t="s">
        <v>346</v>
      </c>
    </row>
    <row r="92" spans="1:2">
      <c r="B92" s="1430" t="s">
        <v>347</v>
      </c>
    </row>
    <row r="94" spans="1:2">
      <c r="A94" s="1429" t="s">
        <v>348</v>
      </c>
      <c r="B94" s="1429"/>
    </row>
    <row r="96" spans="1:2">
      <c r="B96" t="s">
        <v>349</v>
      </c>
    </row>
    <row r="98" spans="1:2">
      <c r="A98" s="1429" t="s">
        <v>350</v>
      </c>
      <c r="B98" s="1429"/>
    </row>
    <row r="100" spans="1:2">
      <c r="B100" t="s">
        <v>351</v>
      </c>
    </row>
    <row r="101" spans="1:2">
      <c r="B101" t="s">
        <v>352</v>
      </c>
    </row>
    <row r="102" spans="1:2">
      <c r="B102" t="s">
        <v>353</v>
      </c>
    </row>
    <row r="103" spans="1:2">
      <c r="B103" t="s">
        <v>354</v>
      </c>
    </row>
    <row r="105" spans="1:2">
      <c r="B105" t="s">
        <v>355</v>
      </c>
    </row>
    <row r="107" spans="1:2">
      <c r="A107" s="1429" t="s">
        <v>356</v>
      </c>
      <c r="B107" s="1429"/>
    </row>
    <row r="108" spans="1:2">
      <c r="B108" s="1430"/>
    </row>
    <row r="109" spans="1:2">
      <c r="B109" s="1430" t="s">
        <v>357</v>
      </c>
    </row>
    <row r="111" spans="1:2">
      <c r="A111" s="1429" t="s">
        <v>358</v>
      </c>
      <c r="B111" s="1429"/>
    </row>
    <row r="112" spans="1:2">
      <c r="B112" s="1431"/>
    </row>
    <row r="113" spans="2:2">
      <c r="B113" t="s">
        <v>359</v>
      </c>
    </row>
  </sheetData>
  <mergeCells count="1">
    <mergeCell ref="A2:B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B7:I23"/>
  <sheetViews>
    <sheetView showGridLines="0" zoomScaleNormal="100" workbookViewId="0">
      <selection activeCell="N7" sqref="N7"/>
    </sheetView>
  </sheetViews>
  <sheetFormatPr defaultColWidth="9.140625" defaultRowHeight="14.45"/>
  <cols>
    <col min="1" max="2" width="1.7109375" style="248" customWidth="1"/>
    <col min="3" max="3" width="6" style="797" bestFit="1" customWidth="1"/>
    <col min="4" max="4" width="29" style="248" bestFit="1" customWidth="1"/>
    <col min="5" max="5" width="21.7109375" style="248" bestFit="1" customWidth="1"/>
    <col min="6" max="6" width="21.7109375" style="248" customWidth="1"/>
    <col min="7" max="7" width="9.7109375" style="248" bestFit="1" customWidth="1"/>
    <col min="8" max="8" width="26.28515625" style="248" customWidth="1"/>
    <col min="9" max="10" width="1.7109375" style="248" customWidth="1"/>
    <col min="11" max="16384" width="9.140625" style="248"/>
  </cols>
  <sheetData>
    <row r="7" spans="2:9" ht="21.6" thickBot="1">
      <c r="B7" s="798" t="s">
        <v>360</v>
      </c>
    </row>
    <row r="8" spans="2:9">
      <c r="B8" s="803"/>
      <c r="C8" s="804"/>
      <c r="D8" s="739"/>
      <c r="E8" s="739"/>
      <c r="F8" s="739"/>
      <c r="G8" s="739"/>
      <c r="H8" s="739"/>
      <c r="I8" s="740"/>
    </row>
    <row r="9" spans="2:9" ht="29.45" thickBot="1">
      <c r="B9" s="722"/>
      <c r="C9" t="s">
        <v>361</v>
      </c>
      <c r="D9" t="s">
        <v>362</v>
      </c>
      <c r="E9"/>
      <c r="F9"/>
      <c r="G9" s="805" t="s">
        <v>363</v>
      </c>
      <c r="H9" s="1765" t="s">
        <v>364</v>
      </c>
      <c r="I9" s="738"/>
    </row>
    <row r="10" spans="2:9" s="799" customFormat="1">
      <c r="B10" s="806"/>
      <c r="C10" s="807">
        <v>3</v>
      </c>
      <c r="D10" s="1514" t="s">
        <v>365</v>
      </c>
      <c r="E10" s="1514"/>
      <c r="F10" s="1514"/>
      <c r="G10" s="808" t="str">
        <f>IF((COUNTA('3'!$C$8:$C$26))&lt;1,"Concern","OK")</f>
        <v>OK</v>
      </c>
      <c r="H10" s="800"/>
      <c r="I10" s="809"/>
    </row>
    <row r="11" spans="2:9" s="799" customFormat="1">
      <c r="B11" s="806"/>
      <c r="C11" s="810"/>
      <c r="D11" s="1515" t="s">
        <v>366</v>
      </c>
      <c r="E11" s="1515"/>
      <c r="F11" s="1515"/>
      <c r="G11" s="811" t="str">
        <f>IF((COUNTA('3'!$D$8:$D$26))&lt;&gt;(COUNTA('3'!$C$8:$C$26)),"Concern","OK")</f>
        <v>OK</v>
      </c>
      <c r="H11" s="801"/>
      <c r="I11" s="809"/>
    </row>
    <row r="12" spans="2:9" s="799" customFormat="1">
      <c r="B12" s="806"/>
      <c r="C12" s="810"/>
      <c r="D12" s="1515" t="s">
        <v>367</v>
      </c>
      <c r="E12" s="1515"/>
      <c r="F12" s="1515"/>
      <c r="G12" s="811" t="str">
        <f>IF((COUNTA('3'!$E$8:$E$26))&lt;&gt;(COUNTA('3'!$C$8:$C$26)),"Concern","OK")</f>
        <v>OK</v>
      </c>
      <c r="H12" s="801"/>
      <c r="I12" s="809"/>
    </row>
    <row r="13" spans="2:9" s="799" customFormat="1">
      <c r="B13" s="806"/>
      <c r="C13" s="810"/>
      <c r="D13" s="1515" t="s">
        <v>368</v>
      </c>
      <c r="E13" s="1515"/>
      <c r="F13" s="1515"/>
      <c r="G13" s="811" t="str">
        <f>IF((COUNTA('3'!$G$8:$G$26))&lt;1,"Concern","OK")</f>
        <v>OK</v>
      </c>
      <c r="H13" s="801"/>
      <c r="I13" s="809"/>
    </row>
    <row r="14" spans="2:9" s="799" customFormat="1" ht="15" thickBot="1">
      <c r="B14" s="806"/>
      <c r="C14" s="1766"/>
      <c r="D14" s="1767" t="s">
        <v>369</v>
      </c>
      <c r="E14" s="1767"/>
      <c r="F14" s="1767"/>
      <c r="G14" s="1768" t="str">
        <f>IF((COUNTA('3'!$G$8:$G$26))&lt;1,"Concern","OK")</f>
        <v>OK</v>
      </c>
      <c r="H14" s="802"/>
      <c r="I14" s="809"/>
    </row>
    <row r="15" spans="2:9" s="799" customFormat="1" ht="15" thickBot="1">
      <c r="B15" s="806"/>
      <c r="C15" s="810"/>
      <c r="D15" s="1518"/>
      <c r="E15" s="1518"/>
      <c r="F15" s="1518"/>
      <c r="G15" s="812"/>
      <c r="H15" s="812"/>
      <c r="I15" s="809"/>
    </row>
    <row r="16" spans="2:9">
      <c r="B16" s="722"/>
      <c r="C16" s="807">
        <v>5</v>
      </c>
      <c r="D16" s="1514" t="s">
        <v>370</v>
      </c>
      <c r="E16" s="1514"/>
      <c r="F16" s="1514"/>
      <c r="G16" s="808" t="str">
        <f>IF((IFERROR(MATCH("Begin Construction",'5'!D7:D79,0),0))&lt;&gt;0,"OK","Concern")</f>
        <v>OK</v>
      </c>
      <c r="H16" s="800"/>
      <c r="I16" s="738"/>
    </row>
    <row r="17" spans="2:9" ht="15" thickBot="1">
      <c r="B17" s="722"/>
      <c r="C17" s="1766"/>
      <c r="D17" s="1767" t="s">
        <v>371</v>
      </c>
      <c r="E17" s="1767"/>
      <c r="F17" s="1767"/>
      <c r="G17" s="1768" t="str">
        <f>IF('5 Default Check'!E71&gt;=54,"OK","Concern")</f>
        <v>OK</v>
      </c>
      <c r="H17" s="802"/>
      <c r="I17" s="738"/>
    </row>
    <row r="18" spans="2:9" ht="15" thickBot="1">
      <c r="B18" s="722"/>
      <c r="C18" s="810"/>
      <c r="D18" s="1518"/>
      <c r="E18" s="1518"/>
      <c r="F18" s="1518"/>
      <c r="G18" s="813"/>
      <c r="H18" s="813"/>
      <c r="I18" s="738"/>
    </row>
    <row r="19" spans="2:9">
      <c r="B19" s="722"/>
      <c r="C19" s="807">
        <v>7</v>
      </c>
      <c r="D19" s="1516" t="s">
        <v>372</v>
      </c>
      <c r="E19" s="1516"/>
      <c r="F19" s="1516"/>
      <c r="G19" s="814" t="str">
        <f>IF((COUNTA(#REF!,#REF!))&gt;(COUNTA(#REF!,#REF!)),"Concern","OK")</f>
        <v>OK</v>
      </c>
      <c r="H19" s="800"/>
      <c r="I19" s="738"/>
    </row>
    <row r="20" spans="2:9">
      <c r="B20" s="722"/>
      <c r="C20" s="810"/>
      <c r="D20" s="1515" t="s">
        <v>373</v>
      </c>
      <c r="E20" s="1515"/>
      <c r="F20" s="1515"/>
      <c r="G20" s="811" t="str">
        <f>IF((COUNTA(#REF!,#REF!))&gt;(COUNTA(#REF!,#REF!)),"Concern","OK")</f>
        <v>OK</v>
      </c>
      <c r="H20" s="801"/>
      <c r="I20" s="738"/>
    </row>
    <row r="21" spans="2:9">
      <c r="B21" s="722"/>
      <c r="C21" s="810"/>
      <c r="D21" s="825" t="s">
        <v>374</v>
      </c>
      <c r="E21" s="825"/>
      <c r="F21" s="825"/>
      <c r="G21" s="811" t="str">
        <f>IF(((COUNTIF('7A'!J20:J29,"Loan"))+(COUNTIF('7A'!J41:J43,"Loan")))&gt;(COUNTA('7A'!M20:M29)+COUNTA('7A'!M41:M43)),"Concern","OK")</f>
        <v>OK</v>
      </c>
      <c r="H21" s="801"/>
      <c r="I21" s="738"/>
    </row>
    <row r="22" spans="2:9" ht="15" thickBot="1">
      <c r="B22" s="722"/>
      <c r="C22" s="1463"/>
      <c r="D22" s="1517" t="s">
        <v>375</v>
      </c>
      <c r="E22" s="1517"/>
      <c r="F22" s="1517"/>
      <c r="G22" s="1464" t="str">
        <f>IF((COUNTA(#REF!,#REF!))&gt;(COUNTA(#REF!,#REF!)),"Concern","OK")</f>
        <v>OK</v>
      </c>
      <c r="H22" s="802"/>
      <c r="I22" s="738"/>
    </row>
    <row r="23" spans="2:9" ht="15" thickBot="1">
      <c r="B23" s="725"/>
      <c r="C23" s="815"/>
      <c r="D23" s="741"/>
      <c r="E23" s="741"/>
      <c r="F23" s="741"/>
      <c r="G23" s="741"/>
      <c r="H23" s="741"/>
      <c r="I23" s="726"/>
    </row>
  </sheetData>
  <mergeCells count="12">
    <mergeCell ref="D22:F22"/>
    <mergeCell ref="D14:F14"/>
    <mergeCell ref="D15:F15"/>
    <mergeCell ref="D16:F16"/>
    <mergeCell ref="D18:F18"/>
    <mergeCell ref="D17:F17"/>
    <mergeCell ref="D10:F10"/>
    <mergeCell ref="D11:F11"/>
    <mergeCell ref="D12:F12"/>
    <mergeCell ref="D13:F13"/>
    <mergeCell ref="D20:F20"/>
    <mergeCell ref="D19:F19"/>
  </mergeCells>
  <conditionalFormatting sqref="G10:G22">
    <cfRule type="containsText" dxfId="113" priority="1" operator="containsText" text="Concern">
      <formula>NOT(ISERROR(SEARCH("Concern",G10)))</formula>
    </cfRule>
    <cfRule type="containsText" dxfId="112" priority="2" operator="containsText" text="OK">
      <formula>NOT(ISERROR(SEARCH("OK",G10)))</formula>
    </cfRule>
  </conditionalFormatting>
  <conditionalFormatting sqref="H19:H22">
    <cfRule type="cellIs" dxfId="111" priority="11" operator="equal">
      <formula>"OK"</formula>
    </cfRule>
    <cfRule type="cellIs" dxfId="110" priority="12" operator="equal">
      <formula>"FAIL"</formula>
    </cfRule>
  </conditionalFormatting>
  <pageMargins left="0.7" right="0.7" top="0.75" bottom="0.75" header="0.3" footer="0.3"/>
  <pageSetup scale="66"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rgb="FFFF0000"/>
  </sheetPr>
  <dimension ref="A3:H196"/>
  <sheetViews>
    <sheetView topLeftCell="A31" zoomScale="140" zoomScaleNormal="140" workbookViewId="0">
      <selection activeCell="E51" sqref="E51"/>
    </sheetView>
  </sheetViews>
  <sheetFormatPr defaultColWidth="9.140625" defaultRowHeight="14.45"/>
  <cols>
    <col min="1" max="1" width="19.140625" bestFit="1" customWidth="1"/>
    <col min="2" max="2" width="33.140625" bestFit="1" customWidth="1"/>
    <col min="4" max="4" width="26.5703125" bestFit="1" customWidth="1"/>
    <col min="5" max="5" width="26" bestFit="1" customWidth="1"/>
    <col min="7" max="7" width="16.5703125" bestFit="1" customWidth="1"/>
    <col min="8" max="8" width="10.7109375" bestFit="1" customWidth="1"/>
  </cols>
  <sheetData>
    <row r="3" spans="1:2">
      <c r="A3" s="94" t="s">
        <v>376</v>
      </c>
      <c r="B3" s="218" t="s">
        <v>377</v>
      </c>
    </row>
    <row r="4" spans="1:2">
      <c r="A4" s="94"/>
      <c r="B4" s="442" t="s">
        <v>378</v>
      </c>
    </row>
    <row r="5" spans="1:2">
      <c r="B5" s="442" t="s">
        <v>379</v>
      </c>
    </row>
    <row r="6" spans="1:2">
      <c r="B6" s="442" t="s">
        <v>380</v>
      </c>
    </row>
    <row r="7" spans="1:2">
      <c r="B7" s="442" t="s">
        <v>381</v>
      </c>
    </row>
    <row r="8" spans="1:2">
      <c r="B8" s="442" t="s">
        <v>382</v>
      </c>
    </row>
    <row r="9" spans="1:2">
      <c r="B9" s="442" t="s">
        <v>383</v>
      </c>
    </row>
    <row r="10" spans="1:2">
      <c r="B10" s="442" t="s">
        <v>384</v>
      </c>
    </row>
    <row r="11" spans="1:2">
      <c r="B11" s="442" t="s">
        <v>385</v>
      </c>
    </row>
    <row r="12" spans="1:2">
      <c r="B12" s="442" t="s">
        <v>386</v>
      </c>
    </row>
    <row r="13" spans="1:2">
      <c r="B13" s="442" t="s">
        <v>387</v>
      </c>
    </row>
    <row r="14" spans="1:2">
      <c r="B14" s="442" t="s">
        <v>388</v>
      </c>
    </row>
    <row r="15" spans="1:2">
      <c r="B15" s="442" t="s">
        <v>389</v>
      </c>
    </row>
    <row r="16" spans="1:2">
      <c r="B16" s="442" t="s">
        <v>390</v>
      </c>
    </row>
    <row r="17" spans="1:2">
      <c r="B17" s="442" t="s">
        <v>391</v>
      </c>
    </row>
    <row r="18" spans="1:2">
      <c r="B18" s="442" t="s">
        <v>392</v>
      </c>
    </row>
    <row r="19" spans="1:2">
      <c r="B19" s="442" t="s">
        <v>393</v>
      </c>
    </row>
    <row r="20" spans="1:2">
      <c r="B20" s="442" t="s">
        <v>394</v>
      </c>
    </row>
    <row r="21" spans="1:2">
      <c r="B21" s="442" t="s">
        <v>395</v>
      </c>
    </row>
    <row r="22" spans="1:2">
      <c r="B22" s="442" t="s">
        <v>396</v>
      </c>
    </row>
    <row r="23" spans="1:2">
      <c r="B23" s="443" t="s">
        <v>397</v>
      </c>
    </row>
    <row r="27" spans="1:2">
      <c r="A27" t="s">
        <v>398</v>
      </c>
      <c r="B27" s="218" t="s">
        <v>377</v>
      </c>
    </row>
    <row r="28" spans="1:2">
      <c r="B28" s="445" t="s">
        <v>399</v>
      </c>
    </row>
    <row r="29" spans="1:2">
      <c r="B29" s="444" t="s">
        <v>400</v>
      </c>
    </row>
    <row r="31" spans="1:2">
      <c r="A31" t="s">
        <v>401</v>
      </c>
      <c r="B31" s="218" t="s">
        <v>377</v>
      </c>
    </row>
    <row r="32" spans="1:2">
      <c r="B32" s="445" t="s">
        <v>399</v>
      </c>
    </row>
    <row r="33" spans="1:5">
      <c r="B33" s="445" t="s">
        <v>400</v>
      </c>
    </row>
    <row r="34" spans="1:5">
      <c r="B34" s="444" t="s">
        <v>402</v>
      </c>
      <c r="D34" s="258" t="s">
        <v>403</v>
      </c>
    </row>
    <row r="35" spans="1:5">
      <c r="D35" t="s">
        <v>404</v>
      </c>
    </row>
    <row r="36" spans="1:5">
      <c r="A36" t="s">
        <v>405</v>
      </c>
      <c r="B36" s="218" t="s">
        <v>377</v>
      </c>
      <c r="D36" t="s">
        <v>406</v>
      </c>
    </row>
    <row r="37" spans="1:5">
      <c r="B37" s="445" t="s">
        <v>399</v>
      </c>
      <c r="D37" t="s">
        <v>407</v>
      </c>
    </row>
    <row r="38" spans="1:5">
      <c r="B38" s="445" t="s">
        <v>400</v>
      </c>
      <c r="D38" t="s">
        <v>408</v>
      </c>
    </row>
    <row r="39" spans="1:5">
      <c r="B39" s="444" t="s">
        <v>409</v>
      </c>
    </row>
    <row r="41" spans="1:5">
      <c r="A41" t="s">
        <v>410</v>
      </c>
      <c r="B41" s="218" t="s">
        <v>377</v>
      </c>
    </row>
    <row r="42" spans="1:5">
      <c r="B42" s="445" t="s">
        <v>411</v>
      </c>
    </row>
    <row r="43" spans="1:5">
      <c r="B43" s="445" t="s">
        <v>408</v>
      </c>
    </row>
    <row r="44" spans="1:5">
      <c r="B44" s="444" t="s">
        <v>412</v>
      </c>
    </row>
    <row r="46" spans="1:5">
      <c r="A46" t="s">
        <v>413</v>
      </c>
      <c r="B46" s="218"/>
      <c r="D46" t="s">
        <v>399</v>
      </c>
      <c r="E46" t="s">
        <v>400</v>
      </c>
    </row>
    <row r="47" spans="1:5">
      <c r="B47" s="445"/>
      <c r="D47" s="445" t="s">
        <v>414</v>
      </c>
      <c r="E47" t="s">
        <v>415</v>
      </c>
    </row>
    <row r="48" spans="1:5">
      <c r="B48" s="445"/>
      <c r="D48" s="445" t="s">
        <v>415</v>
      </c>
      <c r="E48" s="444" t="s">
        <v>416</v>
      </c>
    </row>
    <row r="49" spans="1:8">
      <c r="B49" s="445"/>
      <c r="D49" s="444" t="s">
        <v>416</v>
      </c>
    </row>
    <row r="50" spans="1:8">
      <c r="B50" s="444"/>
    </row>
    <row r="52" spans="1:8">
      <c r="A52" t="s">
        <v>417</v>
      </c>
      <c r="B52" s="218" t="s">
        <v>377</v>
      </c>
    </row>
    <row r="53" spans="1:8">
      <c r="B53" s="445" t="s">
        <v>418</v>
      </c>
    </row>
    <row r="54" spans="1:8">
      <c r="B54" s="444" t="s">
        <v>419</v>
      </c>
    </row>
    <row r="57" spans="1:8">
      <c r="A57" t="s">
        <v>420</v>
      </c>
      <c r="B57" s="218" t="s">
        <v>421</v>
      </c>
      <c r="D57" t="s">
        <v>422</v>
      </c>
      <c r="E57" s="218" t="s">
        <v>377</v>
      </c>
      <c r="G57" t="s">
        <v>423</v>
      </c>
      <c r="H57" t="s">
        <v>424</v>
      </c>
    </row>
    <row r="58" spans="1:8">
      <c r="B58" s="445" t="s">
        <v>423</v>
      </c>
      <c r="E58" s="445" t="s">
        <v>423</v>
      </c>
      <c r="G58" s="1179" t="s">
        <v>425</v>
      </c>
      <c r="H58" s="218" t="s">
        <v>426</v>
      </c>
    </row>
    <row r="59" spans="1:8">
      <c r="B59" s="445" t="s">
        <v>424</v>
      </c>
      <c r="E59" s="444" t="s">
        <v>424</v>
      </c>
      <c r="G59" s="1480" t="s">
        <v>427</v>
      </c>
      <c r="H59" s="445" t="s">
        <v>428</v>
      </c>
    </row>
    <row r="60" spans="1:8">
      <c r="B60" s="444" t="s">
        <v>429</v>
      </c>
      <c r="H60" s="445" t="s">
        <v>430</v>
      </c>
    </row>
    <row r="61" spans="1:8">
      <c r="H61" s="445" t="s">
        <v>431</v>
      </c>
    </row>
    <row r="62" spans="1:8">
      <c r="A62" t="s">
        <v>432</v>
      </c>
      <c r="B62" s="218" t="s">
        <v>377</v>
      </c>
      <c r="H62" s="444" t="s">
        <v>433</v>
      </c>
    </row>
    <row r="63" spans="1:8">
      <c r="B63" s="445" t="s">
        <v>434</v>
      </c>
    </row>
    <row r="64" spans="1:8">
      <c r="B64" s="444" t="s">
        <v>435</v>
      </c>
    </row>
    <row r="66" spans="1:5">
      <c r="A66" t="s">
        <v>436</v>
      </c>
      <c r="B66" s="218" t="s">
        <v>377</v>
      </c>
    </row>
    <row r="67" spans="1:5">
      <c r="B67" s="445" t="s">
        <v>437</v>
      </c>
    </row>
    <row r="68" spans="1:5">
      <c r="B68" s="444" t="s">
        <v>438</v>
      </c>
    </row>
    <row r="71" spans="1:5">
      <c r="A71" t="s">
        <v>419</v>
      </c>
      <c r="B71" s="218"/>
    </row>
    <row r="72" spans="1:5">
      <c r="B72" s="444" t="s">
        <v>416</v>
      </c>
    </row>
    <row r="74" spans="1:5">
      <c r="A74" t="s">
        <v>418</v>
      </c>
      <c r="B74" s="218" t="s">
        <v>377</v>
      </c>
      <c r="D74" t="s">
        <v>439</v>
      </c>
      <c r="E74" s="218" t="s">
        <v>377</v>
      </c>
    </row>
    <row r="75" spans="1:5">
      <c r="B75" s="445" t="s">
        <v>440</v>
      </c>
      <c r="E75" s="445" t="s">
        <v>440</v>
      </c>
    </row>
    <row r="76" spans="1:5">
      <c r="B76" s="445" t="s">
        <v>441</v>
      </c>
      <c r="E76" s="445" t="s">
        <v>441</v>
      </c>
    </row>
    <row r="77" spans="1:5">
      <c r="B77" s="445" t="s">
        <v>442</v>
      </c>
      <c r="E77" s="445" t="s">
        <v>442</v>
      </c>
    </row>
    <row r="78" spans="1:5">
      <c r="B78" s="445" t="s">
        <v>443</v>
      </c>
      <c r="E78" s="445" t="s">
        <v>443</v>
      </c>
    </row>
    <row r="79" spans="1:5">
      <c r="B79" s="445" t="s">
        <v>444</v>
      </c>
      <c r="E79" s="445" t="s">
        <v>444</v>
      </c>
    </row>
    <row r="80" spans="1:5">
      <c r="B80" s="445" t="s">
        <v>445</v>
      </c>
      <c r="E80" s="445" t="s">
        <v>445</v>
      </c>
    </row>
    <row r="81" spans="1:5">
      <c r="B81" s="444" t="s">
        <v>446</v>
      </c>
      <c r="E81" s="445" t="s">
        <v>447</v>
      </c>
    </row>
    <row r="82" spans="1:5">
      <c r="E82" s="444" t="s">
        <v>448</v>
      </c>
    </row>
    <row r="83" spans="1:5">
      <c r="A83" t="s">
        <v>449</v>
      </c>
      <c r="B83" s="218" t="s">
        <v>377</v>
      </c>
    </row>
    <row r="84" spans="1:5">
      <c r="B84" s="445" t="s">
        <v>419</v>
      </c>
    </row>
    <row r="85" spans="1:5">
      <c r="B85" s="445" t="s">
        <v>441</v>
      </c>
    </row>
    <row r="86" spans="1:5">
      <c r="B86" s="445" t="s">
        <v>440</v>
      </c>
    </row>
    <row r="87" spans="1:5">
      <c r="B87" s="445" t="s">
        <v>442</v>
      </c>
    </row>
    <row r="88" spans="1:5">
      <c r="B88" s="445" t="s">
        <v>443</v>
      </c>
    </row>
    <row r="89" spans="1:5">
      <c r="B89" s="445" t="s">
        <v>444</v>
      </c>
    </row>
    <row r="90" spans="1:5">
      <c r="B90" s="445" t="s">
        <v>445</v>
      </c>
    </row>
    <row r="91" spans="1:5">
      <c r="B91" s="444" t="s">
        <v>446</v>
      </c>
    </row>
    <row r="93" spans="1:5">
      <c r="A93" t="s">
        <v>450</v>
      </c>
      <c r="B93" s="218" t="s">
        <v>377</v>
      </c>
    </row>
    <row r="94" spans="1:5">
      <c r="B94" s="445" t="s">
        <v>451</v>
      </c>
    </row>
    <row r="95" spans="1:5">
      <c r="B95" s="444" t="s">
        <v>452</v>
      </c>
    </row>
    <row r="98" spans="1:2">
      <c r="A98" t="s">
        <v>453</v>
      </c>
      <c r="B98" s="218" t="s">
        <v>377</v>
      </c>
    </row>
    <row r="99" spans="1:2">
      <c r="B99" s="446">
        <v>0.25</v>
      </c>
    </row>
    <row r="100" spans="1:2">
      <c r="B100" s="446">
        <v>0.3</v>
      </c>
    </row>
    <row r="101" spans="1:2">
      <c r="B101" s="446">
        <v>0.35</v>
      </c>
    </row>
    <row r="102" spans="1:2">
      <c r="B102" s="446">
        <v>0.4</v>
      </c>
    </row>
    <row r="103" spans="1:2">
      <c r="B103" s="446">
        <v>0.45</v>
      </c>
    </row>
    <row r="104" spans="1:2">
      <c r="B104" s="446">
        <v>0.5</v>
      </c>
    </row>
    <row r="105" spans="1:2">
      <c r="B105" s="446">
        <v>0.55000000000000004</v>
      </c>
    </row>
    <row r="106" spans="1:2">
      <c r="B106" s="446">
        <v>0.6</v>
      </c>
    </row>
    <row r="107" spans="1:2">
      <c r="B107" s="446">
        <v>0.65</v>
      </c>
    </row>
    <row r="108" spans="1:2">
      <c r="B108" s="447">
        <v>0.8</v>
      </c>
    </row>
    <row r="111" spans="1:2">
      <c r="A111" t="s">
        <v>454</v>
      </c>
      <c r="B111" s="218" t="s">
        <v>377</v>
      </c>
    </row>
    <row r="112" spans="1:2">
      <c r="B112" s="445" t="s">
        <v>455</v>
      </c>
    </row>
    <row r="113" spans="1:2">
      <c r="B113" s="444" t="s">
        <v>456</v>
      </c>
    </row>
    <row r="116" spans="1:2">
      <c r="A116" t="s">
        <v>457</v>
      </c>
      <c r="B116" s="659" t="s">
        <v>458</v>
      </c>
    </row>
    <row r="122" spans="1:2">
      <c r="A122" t="s">
        <v>459</v>
      </c>
      <c r="B122" s="218" t="s">
        <v>377</v>
      </c>
    </row>
    <row r="123" spans="1:2">
      <c r="B123" s="445" t="s">
        <v>460</v>
      </c>
    </row>
    <row r="124" spans="1:2">
      <c r="B124" s="445" t="s">
        <v>461</v>
      </c>
    </row>
    <row r="125" spans="1:2">
      <c r="B125" s="445" t="s">
        <v>462</v>
      </c>
    </row>
    <row r="126" spans="1:2">
      <c r="B126" s="445" t="s">
        <v>463</v>
      </c>
    </row>
    <row r="127" spans="1:2">
      <c r="B127" s="445" t="s">
        <v>464</v>
      </c>
    </row>
    <row r="128" spans="1:2">
      <c r="B128" s="445" t="s">
        <v>465</v>
      </c>
    </row>
    <row r="129" spans="1:2">
      <c r="B129" s="445" t="s">
        <v>466</v>
      </c>
    </row>
    <row r="130" spans="1:2">
      <c r="B130" s="444" t="s">
        <v>467</v>
      </c>
    </row>
    <row r="133" spans="1:2">
      <c r="A133" t="s">
        <v>468</v>
      </c>
      <c r="B133" s="218" t="s">
        <v>377</v>
      </c>
    </row>
    <row r="134" spans="1:2">
      <c r="B134" s="445" t="s">
        <v>469</v>
      </c>
    </row>
    <row r="135" spans="1:2">
      <c r="B135" s="445" t="s">
        <v>470</v>
      </c>
    </row>
    <row r="136" spans="1:2">
      <c r="B136" s="444" t="s">
        <v>471</v>
      </c>
    </row>
    <row r="138" spans="1:2">
      <c r="A138" t="s">
        <v>472</v>
      </c>
      <c r="B138" s="218" t="s">
        <v>377</v>
      </c>
    </row>
    <row r="139" spans="1:2">
      <c r="B139" s="445" t="s">
        <v>473</v>
      </c>
    </row>
    <row r="140" spans="1:2">
      <c r="B140" s="445" t="s">
        <v>474</v>
      </c>
    </row>
    <row r="141" spans="1:2">
      <c r="B141" s="445" t="s">
        <v>475</v>
      </c>
    </row>
    <row r="142" spans="1:2">
      <c r="B142" s="445" t="s">
        <v>476</v>
      </c>
    </row>
    <row r="143" spans="1:2">
      <c r="B143" s="587"/>
    </row>
    <row r="144" spans="1:2">
      <c r="A144" t="s">
        <v>477</v>
      </c>
      <c r="B144" s="218" t="s">
        <v>421</v>
      </c>
    </row>
    <row r="145" spans="1:2">
      <c r="B145" s="445" t="s">
        <v>478</v>
      </c>
    </row>
    <row r="146" spans="1:2">
      <c r="B146" s="444" t="s">
        <v>479</v>
      </c>
    </row>
    <row r="148" spans="1:2">
      <c r="A148" t="s">
        <v>480</v>
      </c>
      <c r="B148" s="218" t="s">
        <v>377</v>
      </c>
    </row>
    <row r="149" spans="1:2">
      <c r="B149" s="445" t="s">
        <v>481</v>
      </c>
    </row>
    <row r="150" spans="1:2">
      <c r="B150" s="445" t="s">
        <v>482</v>
      </c>
    </row>
    <row r="151" spans="1:2">
      <c r="B151" s="445" t="s">
        <v>483</v>
      </c>
    </row>
    <row r="152" spans="1:2">
      <c r="B152" s="445" t="s">
        <v>484</v>
      </c>
    </row>
    <row r="153" spans="1:2">
      <c r="B153" s="444" t="s">
        <v>485</v>
      </c>
    </row>
    <row r="155" spans="1:2">
      <c r="A155" t="s">
        <v>486</v>
      </c>
      <c r="B155" s="218" t="s">
        <v>377</v>
      </c>
    </row>
    <row r="156" spans="1:2">
      <c r="B156" s="445" t="s">
        <v>487</v>
      </c>
    </row>
    <row r="157" spans="1:2">
      <c r="B157" s="445" t="s">
        <v>488</v>
      </c>
    </row>
    <row r="158" spans="1:2">
      <c r="B158" s="445" t="s">
        <v>489</v>
      </c>
    </row>
    <row r="159" spans="1:2">
      <c r="B159" s="444" t="s">
        <v>490</v>
      </c>
    </row>
    <row r="161" spans="1:5">
      <c r="A161" t="s">
        <v>491</v>
      </c>
      <c r="B161" s="218" t="s">
        <v>377</v>
      </c>
    </row>
    <row r="162" spans="1:5">
      <c r="B162" s="445" t="s">
        <v>492</v>
      </c>
    </row>
    <row r="163" spans="1:5">
      <c r="B163" s="445" t="s">
        <v>487</v>
      </c>
    </row>
    <row r="164" spans="1:5">
      <c r="B164" s="445" t="s">
        <v>488</v>
      </c>
    </row>
    <row r="165" spans="1:5">
      <c r="B165" s="445" t="s">
        <v>489</v>
      </c>
    </row>
    <row r="166" spans="1:5">
      <c r="B166" s="444" t="s">
        <v>490</v>
      </c>
    </row>
    <row r="170" spans="1:5">
      <c r="A170" t="s">
        <v>493</v>
      </c>
      <c r="B170" s="218" t="s">
        <v>377</v>
      </c>
      <c r="D170" t="s">
        <v>494</v>
      </c>
    </row>
    <row r="171" spans="1:5">
      <c r="B171" s="607" t="s">
        <v>495</v>
      </c>
      <c r="E171" s="218" t="s">
        <v>377</v>
      </c>
    </row>
    <row r="172" spans="1:5">
      <c r="B172" s="607" t="s">
        <v>496</v>
      </c>
      <c r="E172" s="607" t="s">
        <v>495</v>
      </c>
    </row>
    <row r="173" spans="1:5">
      <c r="B173" s="607" t="s">
        <v>497</v>
      </c>
      <c r="E173" s="607" t="s">
        <v>496</v>
      </c>
    </row>
    <row r="174" spans="1:5">
      <c r="B174" s="607" t="s">
        <v>498</v>
      </c>
      <c r="E174" s="607" t="s">
        <v>497</v>
      </c>
    </row>
    <row r="175" spans="1:5">
      <c r="B175" s="607" t="s">
        <v>499</v>
      </c>
      <c r="E175" s="607" t="s">
        <v>498</v>
      </c>
    </row>
    <row r="176" spans="1:5">
      <c r="B176" s="607" t="s">
        <v>500</v>
      </c>
      <c r="E176" s="607" t="s">
        <v>499</v>
      </c>
    </row>
    <row r="177" spans="1:5">
      <c r="B177" s="607" t="s">
        <v>438</v>
      </c>
      <c r="E177" s="607" t="s">
        <v>500</v>
      </c>
    </row>
    <row r="178" spans="1:5">
      <c r="B178" s="607" t="s">
        <v>501</v>
      </c>
      <c r="E178" s="607" t="s">
        <v>438</v>
      </c>
    </row>
    <row r="179" spans="1:5">
      <c r="B179" s="607" t="s">
        <v>502</v>
      </c>
      <c r="E179" s="607" t="s">
        <v>501</v>
      </c>
    </row>
    <row r="180" spans="1:5">
      <c r="B180" s="607" t="s">
        <v>503</v>
      </c>
      <c r="E180" s="607" t="s">
        <v>502</v>
      </c>
    </row>
    <row r="181" spans="1:5">
      <c r="B181" s="607" t="s">
        <v>504</v>
      </c>
      <c r="E181" s="607" t="s">
        <v>505</v>
      </c>
    </row>
    <row r="182" spans="1:5">
      <c r="B182" s="607" t="s">
        <v>506</v>
      </c>
      <c r="E182" s="607" t="s">
        <v>507</v>
      </c>
    </row>
    <row r="183" spans="1:5">
      <c r="B183" s="607" t="s">
        <v>508</v>
      </c>
      <c r="E183" s="607" t="s">
        <v>509</v>
      </c>
    </row>
    <row r="184" spans="1:5">
      <c r="B184" s="607" t="s">
        <v>510</v>
      </c>
      <c r="E184" s="634" t="s">
        <v>511</v>
      </c>
    </row>
    <row r="185" spans="1:5">
      <c r="B185" s="634" t="s">
        <v>511</v>
      </c>
      <c r="E185" s="660" t="s">
        <v>512</v>
      </c>
    </row>
    <row r="186" spans="1:5">
      <c r="B186" s="660" t="s">
        <v>512</v>
      </c>
    </row>
    <row r="189" spans="1:5">
      <c r="A189" t="s">
        <v>513</v>
      </c>
      <c r="B189" s="218" t="s">
        <v>377</v>
      </c>
    </row>
    <row r="190" spans="1:5">
      <c r="B190" s="445" t="s">
        <v>514</v>
      </c>
    </row>
    <row r="191" spans="1:5">
      <c r="B191" s="444" t="s">
        <v>515</v>
      </c>
    </row>
    <row r="194" spans="1:2">
      <c r="A194" t="s">
        <v>516</v>
      </c>
      <c r="B194" s="218" t="s">
        <v>377</v>
      </c>
    </row>
    <row r="195" spans="1:2">
      <c r="B195" s="445" t="s">
        <v>517</v>
      </c>
    </row>
    <row r="196" spans="1:2">
      <c r="B196" s="444" t="s">
        <v>518</v>
      </c>
    </row>
  </sheetData>
  <sortState xmlns:xlrd2="http://schemas.microsoft.com/office/spreadsheetml/2017/richdata2" ref="B4:B22">
    <sortCondition ref="B22"/>
  </sortState>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pageSetUpPr fitToPage="1"/>
  </sheetPr>
  <dimension ref="A1"/>
  <sheetViews>
    <sheetView showGridLines="0" zoomScaleNormal="100" workbookViewId="0">
      <selection activeCell="P24" sqref="P24"/>
    </sheetView>
  </sheetViews>
  <sheetFormatPr defaultRowHeight="14.45"/>
  <sheetData/>
  <sheetProtection algorithmName="SHA-512" hashValue="SQVkVIMxOffMF4okGA22OPEXszLglVT4CW8/Vfd6tIYIz1Nw4UaHIAtfItudXju0qaYq/hBWq+FzNFQAViGikg==" saltValue="yoaKvo9pE0rX4WRaSBPgbA==" spinCount="100000" sheet="1" objects="1" scenarios="1"/>
  <pageMargins left="0.25" right="0.25" top="0.75" bottom="0.75" header="0.3" footer="0.3"/>
  <pageSetup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1:Q50"/>
  <sheetViews>
    <sheetView showGridLines="0" zoomScaleNormal="100" workbookViewId="0">
      <selection activeCell="F45" sqref="F45"/>
    </sheetView>
  </sheetViews>
  <sheetFormatPr defaultColWidth="9.140625" defaultRowHeight="14.45"/>
  <cols>
    <col min="1" max="1" width="2.85546875" style="248" customWidth="1"/>
    <col min="2" max="3" width="1.42578125" style="248" customWidth="1"/>
    <col min="4" max="4" width="11" style="248" customWidth="1"/>
    <col min="5" max="5" width="9.140625" style="248"/>
    <col min="6" max="6" width="4" style="248" customWidth="1"/>
    <col min="7" max="9" width="9.140625" style="248"/>
    <col min="10" max="10" width="4" style="248" customWidth="1"/>
    <col min="11" max="12" width="9.140625" style="248"/>
    <col min="13" max="13" width="4" style="248" bestFit="1" customWidth="1"/>
    <col min="14" max="14" width="6" style="248" customWidth="1"/>
    <col min="15" max="15" width="9.140625" style="248"/>
    <col min="16" max="17" width="1.42578125" style="248" customWidth="1"/>
    <col min="18" max="16384" width="9.140625" style="248"/>
  </cols>
  <sheetData>
    <row r="1" spans="2:17" ht="15" thickBot="1"/>
    <row r="2" spans="2:17" ht="7.5" customHeight="1">
      <c r="B2" s="229"/>
      <c r="C2" s="230"/>
      <c r="D2" s="230"/>
      <c r="E2" s="230"/>
      <c r="F2" s="230"/>
      <c r="G2" s="230"/>
      <c r="H2" s="230"/>
      <c r="I2" s="230"/>
      <c r="J2" s="230"/>
      <c r="K2" s="230"/>
      <c r="L2" s="230"/>
      <c r="M2" s="230"/>
      <c r="N2" s="230"/>
      <c r="O2" s="230"/>
      <c r="P2" s="230"/>
      <c r="Q2" s="249"/>
    </row>
    <row r="3" spans="2:17" ht="18">
      <c r="B3" s="231"/>
      <c r="C3" s="1769" t="s">
        <v>519</v>
      </c>
      <c r="D3" s="1769"/>
      <c r="E3" s="1769"/>
      <c r="F3" s="1769"/>
      <c r="G3" s="1769"/>
      <c r="H3" s="1769"/>
      <c r="I3" s="1769"/>
      <c r="J3" s="1769"/>
      <c r="K3" s="1769"/>
      <c r="L3" s="1769"/>
      <c r="M3" s="1769"/>
      <c r="N3" s="1769"/>
      <c r="O3" s="1769"/>
      <c r="P3" s="1769"/>
      <c r="Q3" s="250"/>
    </row>
    <row r="4" spans="2:17">
      <c r="B4" s="231"/>
      <c r="C4" s="91"/>
      <c r="D4" s="91"/>
      <c r="E4" s="91"/>
      <c r="F4" s="91"/>
      <c r="G4" s="91"/>
      <c r="H4" s="91"/>
      <c r="I4" s="91"/>
      <c r="J4" s="91"/>
      <c r="K4" s="91"/>
      <c r="L4" s="91"/>
      <c r="M4" s="91"/>
      <c r="N4" s="91"/>
      <c r="O4" s="91"/>
      <c r="P4" s="91"/>
      <c r="Q4" s="250"/>
    </row>
    <row r="5" spans="2:17" ht="18">
      <c r="B5" s="231"/>
      <c r="C5" s="98" t="s">
        <v>520</v>
      </c>
      <c r="D5" s="17"/>
      <c r="E5" s="91"/>
      <c r="F5" s="91"/>
      <c r="G5" s="1521"/>
      <c r="H5" s="1521"/>
      <c r="I5" s="1521"/>
      <c r="J5" s="1521"/>
      <c r="K5" s="1521"/>
      <c r="L5" s="1521"/>
      <c r="M5" s="1521"/>
      <c r="N5" s="1521"/>
      <c r="O5" s="1521"/>
      <c r="P5" s="91"/>
      <c r="Q5" s="250"/>
    </row>
    <row r="6" spans="2:17" ht="3.75" customHeight="1">
      <c r="B6" s="231"/>
      <c r="C6" s="92"/>
      <c r="D6" s="91"/>
      <c r="E6" s="91"/>
      <c r="F6" s="91"/>
      <c r="G6" s="232"/>
      <c r="H6" s="232"/>
      <c r="I6" s="232"/>
      <c r="J6" s="232"/>
      <c r="K6" s="232"/>
      <c r="L6" s="232"/>
      <c r="M6" s="232"/>
      <c r="N6" s="232"/>
      <c r="O6" s="232"/>
      <c r="P6" s="91"/>
      <c r="Q6" s="250"/>
    </row>
    <row r="7" spans="2:17">
      <c r="B7" s="231"/>
      <c r="C7" s="98" t="s">
        <v>521</v>
      </c>
      <c r="D7" s="91"/>
      <c r="E7" s="91"/>
      <c r="F7" s="91"/>
      <c r="G7" s="232"/>
      <c r="H7" s="232"/>
      <c r="I7" s="232"/>
      <c r="J7" s="232"/>
      <c r="K7" s="232"/>
      <c r="L7" s="232"/>
      <c r="M7" s="232"/>
      <c r="N7" s="232"/>
      <c r="O7" s="232"/>
      <c r="P7" s="91"/>
      <c r="Q7" s="250"/>
    </row>
    <row r="8" spans="2:17">
      <c r="B8" s="231"/>
      <c r="C8" s="233" t="s">
        <v>522</v>
      </c>
      <c r="D8" s="91"/>
      <c r="E8" s="91"/>
      <c r="F8" s="91"/>
      <c r="G8" s="1522"/>
      <c r="H8" s="1522"/>
      <c r="I8" s="1522"/>
      <c r="J8" s="1522"/>
      <c r="K8" s="1522"/>
      <c r="L8" s="1522"/>
      <c r="M8" s="1522"/>
      <c r="N8" s="1522"/>
      <c r="O8" s="1522"/>
      <c r="P8" s="91"/>
      <c r="Q8" s="250"/>
    </row>
    <row r="9" spans="2:17" ht="3.75" customHeight="1">
      <c r="B9" s="231"/>
      <c r="C9" s="233"/>
      <c r="D9" s="91"/>
      <c r="E9" s="91"/>
      <c r="F9" s="91"/>
      <c r="G9" s="232"/>
      <c r="H9" s="232"/>
      <c r="I9" s="232"/>
      <c r="J9" s="232"/>
      <c r="K9" s="232"/>
      <c r="L9" s="232"/>
      <c r="M9" s="232"/>
      <c r="N9" s="232"/>
      <c r="O9" s="232"/>
      <c r="P9" s="91"/>
      <c r="Q9" s="250"/>
    </row>
    <row r="10" spans="2:17">
      <c r="B10" s="231"/>
      <c r="C10" s="233" t="s">
        <v>523</v>
      </c>
      <c r="D10" s="91"/>
      <c r="E10" s="91"/>
      <c r="F10" s="91"/>
      <c r="G10" s="1520"/>
      <c r="H10" s="1520"/>
      <c r="I10" s="1520"/>
      <c r="J10" s="1520"/>
      <c r="K10" s="1520"/>
      <c r="L10" s="1520"/>
      <c r="M10" s="1520"/>
      <c r="N10" s="1520"/>
      <c r="O10" s="1520"/>
      <c r="P10" s="91"/>
      <c r="Q10" s="250"/>
    </row>
    <row r="11" spans="2:17" ht="3.75" customHeight="1">
      <c r="B11" s="231"/>
      <c r="C11" s="91"/>
      <c r="D11" s="91"/>
      <c r="E11" s="91"/>
      <c r="F11" s="91"/>
      <c r="G11" s="232"/>
      <c r="H11" s="232"/>
      <c r="I11" s="232"/>
      <c r="J11" s="232"/>
      <c r="K11" s="232"/>
      <c r="L11" s="232"/>
      <c r="M11" s="232"/>
      <c r="N11" s="232"/>
      <c r="O11" s="232"/>
      <c r="P11" s="91"/>
      <c r="Q11" s="250"/>
    </row>
    <row r="12" spans="2:17">
      <c r="B12" s="231"/>
      <c r="C12" s="233" t="s">
        <v>524</v>
      </c>
      <c r="D12" s="91"/>
      <c r="E12" s="91"/>
      <c r="F12" s="91"/>
      <c r="G12" s="1520"/>
      <c r="H12" s="1520"/>
      <c r="I12" s="234" t="s">
        <v>525</v>
      </c>
      <c r="J12" s="1770"/>
      <c r="K12" s="1770"/>
      <c r="L12" s="1770"/>
      <c r="M12" s="1770"/>
      <c r="N12" s="1770"/>
      <c r="O12" s="1770"/>
      <c r="P12" s="91"/>
      <c r="Q12" s="250"/>
    </row>
    <row r="13" spans="2:17" ht="3.75" customHeight="1">
      <c r="B13" s="231"/>
      <c r="C13" s="233"/>
      <c r="D13" s="91"/>
      <c r="E13" s="91"/>
      <c r="F13" s="91"/>
      <c r="G13" s="232"/>
      <c r="H13" s="232"/>
      <c r="I13" s="232"/>
      <c r="J13" s="232"/>
      <c r="K13" s="232"/>
      <c r="L13" s="232"/>
      <c r="M13" s="232"/>
      <c r="N13" s="232"/>
      <c r="O13" s="232"/>
      <c r="P13" s="91"/>
      <c r="Q13" s="250"/>
    </row>
    <row r="14" spans="2:17" ht="3.75" customHeight="1">
      <c r="B14" s="231"/>
      <c r="C14" s="233"/>
      <c r="D14" s="91"/>
      <c r="E14" s="91"/>
      <c r="F14" s="91"/>
      <c r="G14" s="232"/>
      <c r="H14" s="232"/>
      <c r="I14" s="232"/>
      <c r="J14" s="232"/>
      <c r="K14" s="232"/>
      <c r="L14" s="232"/>
      <c r="M14" s="232"/>
      <c r="N14" s="232"/>
      <c r="O14" s="232"/>
      <c r="P14" s="91"/>
      <c r="Q14" s="250"/>
    </row>
    <row r="15" spans="2:17">
      <c r="B15" s="231"/>
      <c r="C15" s="98" t="s">
        <v>526</v>
      </c>
      <c r="D15" s="91"/>
      <c r="E15" s="91"/>
      <c r="F15" s="91"/>
      <c r="G15" s="232"/>
      <c r="H15" s="232"/>
      <c r="I15" s="232"/>
      <c r="J15" s="232"/>
      <c r="K15" s="232"/>
      <c r="L15" s="232"/>
      <c r="M15" s="232"/>
      <c r="N15" s="232"/>
      <c r="O15" s="232"/>
      <c r="P15" s="91"/>
      <c r="Q15" s="250"/>
    </row>
    <row r="16" spans="2:17">
      <c r="B16" s="231"/>
      <c r="C16" s="233" t="s">
        <v>527</v>
      </c>
      <c r="D16" s="91"/>
      <c r="E16" s="91"/>
      <c r="F16" s="91"/>
      <c r="G16" s="1522"/>
      <c r="H16" s="1522"/>
      <c r="I16" s="1522"/>
      <c r="J16" s="1522"/>
      <c r="K16" s="1522"/>
      <c r="L16" s="1522"/>
      <c r="M16" s="1522"/>
      <c r="N16" s="1522"/>
      <c r="O16" s="1522"/>
      <c r="P16" s="91"/>
      <c r="Q16" s="250"/>
    </row>
    <row r="17" spans="2:17" ht="3.75" customHeight="1">
      <c r="B17" s="231"/>
      <c r="C17" s="233"/>
      <c r="D17" s="91"/>
      <c r="E17" s="91"/>
      <c r="F17" s="91"/>
      <c r="G17" s="236"/>
      <c r="H17" s="236"/>
      <c r="I17" s="232"/>
      <c r="J17" s="236"/>
      <c r="K17" s="232"/>
      <c r="L17" s="232"/>
      <c r="M17" s="232"/>
      <c r="N17" s="232"/>
      <c r="O17" s="232"/>
      <c r="P17" s="91"/>
      <c r="Q17" s="250"/>
    </row>
    <row r="18" spans="2:17">
      <c r="B18" s="231"/>
      <c r="C18" s="233" t="s">
        <v>528</v>
      </c>
      <c r="D18" s="91"/>
      <c r="E18" s="91"/>
      <c r="F18" s="91"/>
      <c r="G18" s="1520"/>
      <c r="H18" s="1520"/>
      <c r="I18" s="1520"/>
      <c r="J18" s="1520"/>
      <c r="K18" s="1520"/>
      <c r="L18" s="1520"/>
      <c r="M18" s="1520"/>
      <c r="N18" s="1520"/>
      <c r="O18" s="1520"/>
      <c r="P18" s="91"/>
      <c r="Q18" s="250"/>
    </row>
    <row r="19" spans="2:17" ht="3.75" customHeight="1">
      <c r="B19" s="231"/>
      <c r="C19" s="91"/>
      <c r="D19" s="91"/>
      <c r="E19" s="91"/>
      <c r="F19" s="91"/>
      <c r="G19" s="236"/>
      <c r="H19" s="236"/>
      <c r="I19" s="232"/>
      <c r="J19" s="236"/>
      <c r="K19" s="232"/>
      <c r="L19" s="232"/>
      <c r="M19" s="232"/>
      <c r="N19" s="232"/>
      <c r="O19" s="232"/>
      <c r="P19" s="91"/>
      <c r="Q19" s="250"/>
    </row>
    <row r="20" spans="2:17">
      <c r="B20" s="231"/>
      <c r="C20" s="233" t="s">
        <v>524</v>
      </c>
      <c r="D20" s="91"/>
      <c r="E20" s="91"/>
      <c r="F20" s="91"/>
      <c r="G20" s="1520"/>
      <c r="H20" s="1520"/>
      <c r="I20" s="234" t="s">
        <v>525</v>
      </c>
      <c r="J20" s="1770"/>
      <c r="K20" s="1770"/>
      <c r="L20" s="1770"/>
      <c r="M20" s="1770"/>
      <c r="N20" s="1770"/>
      <c r="O20" s="1770"/>
      <c r="P20" s="91"/>
      <c r="Q20" s="250"/>
    </row>
    <row r="21" spans="2:17" ht="3.75" customHeight="1">
      <c r="B21" s="231"/>
      <c r="C21" s="233"/>
      <c r="D21" s="91"/>
      <c r="E21" s="91"/>
      <c r="F21" s="91"/>
      <c r="G21" s="232"/>
      <c r="H21" s="232"/>
      <c r="I21" s="232"/>
      <c r="J21" s="232"/>
      <c r="K21" s="232"/>
      <c r="L21" s="232"/>
      <c r="M21" s="232"/>
      <c r="N21" s="232"/>
      <c r="O21" s="232"/>
      <c r="P21" s="91"/>
      <c r="Q21" s="250"/>
    </row>
    <row r="22" spans="2:17">
      <c r="B22" s="231"/>
      <c r="C22" s="91"/>
      <c r="D22" s="91" t="s">
        <v>529</v>
      </c>
      <c r="E22" s="91"/>
      <c r="F22" s="91"/>
      <c r="G22" s="91"/>
      <c r="H22" s="91"/>
      <c r="I22" s="91"/>
      <c r="J22" s="91"/>
      <c r="K22" s="91"/>
      <c r="L22" s="1338" t="s">
        <v>377</v>
      </c>
      <c r="M22"/>
      <c r="N22" s="91"/>
      <c r="O22" s="91"/>
      <c r="P22" s="91"/>
      <c r="Q22" s="250"/>
    </row>
    <row r="23" spans="2:17" ht="7.5" customHeight="1">
      <c r="B23" s="231"/>
      <c r="C23" s="91"/>
      <c r="D23" s="91"/>
      <c r="E23" s="91"/>
      <c r="F23" s="91"/>
      <c r="G23" s="91"/>
      <c r="H23" s="91"/>
      <c r="I23" s="91"/>
      <c r="J23" s="91"/>
      <c r="K23" s="91"/>
      <c r="L23" s="237"/>
      <c r="M23" s="91"/>
      <c r="N23" s="237"/>
      <c r="O23" s="91"/>
      <c r="P23" s="91"/>
      <c r="Q23" s="250"/>
    </row>
    <row r="24" spans="2:17">
      <c r="B24" s="231"/>
      <c r="C24" s="98" t="s">
        <v>530</v>
      </c>
      <c r="D24" s="91"/>
      <c r="E24" s="91"/>
      <c r="F24" s="91"/>
      <c r="G24" s="1520"/>
      <c r="H24" s="1520"/>
      <c r="I24" s="1520"/>
      <c r="J24" s="1520"/>
      <c r="K24" s="1520"/>
      <c r="L24" s="1520"/>
      <c r="M24" s="1520"/>
      <c r="N24" s="1520"/>
      <c r="O24" s="1520"/>
      <c r="P24" s="91"/>
      <c r="Q24" s="250"/>
    </row>
    <row r="25" spans="2:17">
      <c r="B25" s="231"/>
      <c r="C25" s="91"/>
      <c r="D25" s="91"/>
      <c r="E25" s="91"/>
      <c r="F25" s="91"/>
      <c r="G25" s="236"/>
      <c r="H25" s="236"/>
      <c r="I25" s="236"/>
      <c r="J25" s="236"/>
      <c r="K25" s="236"/>
      <c r="L25" s="236"/>
      <c r="M25" s="236"/>
      <c r="N25" s="236"/>
      <c r="O25" s="236"/>
      <c r="P25" s="91"/>
      <c r="Q25" s="250"/>
    </row>
    <row r="26" spans="2:17" ht="15" thickBot="1">
      <c r="B26" s="231"/>
      <c r="C26" s="238" t="s">
        <v>531</v>
      </c>
      <c r="D26" s="239"/>
      <c r="E26" s="239"/>
      <c r="F26" s="239"/>
      <c r="G26" s="239"/>
      <c r="H26" s="239"/>
      <c r="I26" s="239"/>
      <c r="J26" s="239"/>
      <c r="K26" s="239"/>
      <c r="L26" s="239"/>
      <c r="M26" s="239"/>
      <c r="N26" s="239"/>
      <c r="O26" s="239"/>
      <c r="P26" s="91"/>
      <c r="Q26" s="250"/>
    </row>
    <row r="27" spans="2:17" ht="3.75" customHeight="1">
      <c r="B27" s="231"/>
      <c r="C27" s="240"/>
      <c r="D27" s="233"/>
      <c r="E27" s="91"/>
      <c r="F27" s="91"/>
      <c r="G27" s="232"/>
      <c r="H27" s="232"/>
      <c r="I27" s="232"/>
      <c r="J27" s="232"/>
      <c r="K27" s="232"/>
      <c r="L27" s="232"/>
      <c r="M27" s="232"/>
      <c r="N27" s="232"/>
      <c r="O27" s="232"/>
      <c r="P27" s="91"/>
      <c r="Q27" s="250"/>
    </row>
    <row r="28" spans="2:17">
      <c r="B28" s="231"/>
      <c r="C28" s="240"/>
      <c r="D28" s="1771" t="s">
        <v>532</v>
      </c>
      <c r="E28" s="1771"/>
      <c r="F28" s="91"/>
      <c r="G28" s="1520"/>
      <c r="H28" s="1520"/>
      <c r="I28" s="1520"/>
      <c r="J28" s="1520"/>
      <c r="K28" s="1520"/>
      <c r="L28" s="1520"/>
      <c r="M28" s="1520"/>
      <c r="N28" s="1520"/>
      <c r="O28" s="1520"/>
      <c r="P28" s="91"/>
      <c r="Q28" s="250"/>
    </row>
    <row r="29" spans="2:17" ht="3.75" customHeight="1">
      <c r="B29" s="231"/>
      <c r="C29" s="233"/>
      <c r="D29" s="91"/>
      <c r="E29" s="91"/>
      <c r="F29" s="91"/>
      <c r="G29" s="236"/>
      <c r="H29" s="236"/>
      <c r="I29" s="236"/>
      <c r="J29" s="236"/>
      <c r="K29" s="236"/>
      <c r="L29" s="236"/>
      <c r="M29" s="236"/>
      <c r="N29" s="236"/>
      <c r="O29" s="236"/>
      <c r="P29" s="91"/>
      <c r="Q29" s="250"/>
    </row>
    <row r="30" spans="2:17">
      <c r="B30" s="231"/>
      <c r="C30" s="233"/>
      <c r="D30" s="91" t="s">
        <v>533</v>
      </c>
      <c r="E30" s="91"/>
      <c r="F30" s="91"/>
      <c r="G30" s="1770"/>
      <c r="H30" s="1770"/>
      <c r="I30" s="234" t="s">
        <v>534</v>
      </c>
      <c r="J30" s="1520"/>
      <c r="K30" s="1520"/>
      <c r="L30" s="234" t="s">
        <v>535</v>
      </c>
      <c r="M30" s="1520"/>
      <c r="N30" s="1520"/>
      <c r="O30" s="1520"/>
      <c r="P30" s="91"/>
      <c r="Q30" s="250"/>
    </row>
    <row r="31" spans="2:17" ht="3.75" customHeight="1">
      <c r="B31" s="231"/>
      <c r="C31" s="240"/>
      <c r="D31" s="91"/>
      <c r="E31" s="91"/>
      <c r="F31" s="91"/>
      <c r="G31" s="232"/>
      <c r="H31" s="232"/>
      <c r="I31" s="232"/>
      <c r="J31" s="232"/>
      <c r="K31" s="232"/>
      <c r="L31" s="232"/>
      <c r="M31" s="232"/>
      <c r="N31" s="232"/>
      <c r="O31" s="232"/>
      <c r="P31" s="91"/>
      <c r="Q31" s="250"/>
    </row>
    <row r="32" spans="2:17">
      <c r="B32" s="231"/>
      <c r="C32" s="240"/>
      <c r="D32" s="91" t="s">
        <v>536</v>
      </c>
      <c r="E32" s="91"/>
      <c r="F32" s="91"/>
      <c r="G32" s="1520"/>
      <c r="H32" s="1520"/>
      <c r="I32" s="91"/>
      <c r="J32" s="91"/>
      <c r="K32" s="234" t="s">
        <v>537</v>
      </c>
      <c r="L32" s="1520"/>
      <c r="M32" s="1520"/>
      <c r="N32" s="1520"/>
      <c r="O32" s="1520"/>
      <c r="P32" s="91"/>
      <c r="Q32" s="250"/>
    </row>
    <row r="33" spans="2:17" ht="3.75" customHeight="1">
      <c r="B33" s="231"/>
      <c r="C33" s="240"/>
      <c r="D33" s="91"/>
      <c r="E33" s="91"/>
      <c r="F33" s="91"/>
      <c r="G33" s="232"/>
      <c r="H33" s="232"/>
      <c r="I33" s="232"/>
      <c r="J33" s="232"/>
      <c r="K33" s="232"/>
      <c r="L33" s="232"/>
      <c r="M33" s="232"/>
      <c r="N33" s="232"/>
      <c r="O33" s="232"/>
      <c r="P33" s="91"/>
      <c r="Q33" s="250"/>
    </row>
    <row r="34" spans="2:17">
      <c r="B34" s="231"/>
      <c r="C34" s="240"/>
      <c r="D34" s="91" t="s">
        <v>538</v>
      </c>
      <c r="E34" s="91"/>
      <c r="F34" s="91"/>
      <c r="G34" s="1058"/>
      <c r="H34" s="234" t="s">
        <v>539</v>
      </c>
      <c r="I34" s="1059"/>
      <c r="J34" s="91"/>
      <c r="K34" s="234" t="s">
        <v>540</v>
      </c>
      <c r="L34" s="1527"/>
      <c r="M34" s="1520"/>
      <c r="N34" s="1520"/>
      <c r="O34" s="1520"/>
      <c r="P34" s="91"/>
      <c r="Q34" s="250"/>
    </row>
    <row r="35" spans="2:17" ht="3.75" customHeight="1">
      <c r="B35" s="231"/>
      <c r="C35" s="92"/>
      <c r="D35" s="91"/>
      <c r="E35" s="91"/>
      <c r="F35" s="91"/>
      <c r="G35" s="232"/>
      <c r="H35" s="232"/>
      <c r="I35" s="232"/>
      <c r="J35" s="232"/>
      <c r="K35" s="232"/>
      <c r="L35" s="232"/>
      <c r="M35" s="232"/>
      <c r="N35" s="232"/>
      <c r="O35" s="232"/>
      <c r="P35" s="91"/>
      <c r="Q35" s="250"/>
    </row>
    <row r="36" spans="2:17">
      <c r="B36" s="231"/>
      <c r="C36" s="240"/>
      <c r="D36" s="91" t="s">
        <v>541</v>
      </c>
      <c r="E36" s="91"/>
      <c r="F36" s="91"/>
      <c r="G36" s="1520"/>
      <c r="H36" s="1520"/>
      <c r="I36" s="1520"/>
      <c r="J36" s="1520"/>
      <c r="K36" s="1520"/>
      <c r="L36" s="1520"/>
      <c r="M36" s="1520"/>
      <c r="N36" s="1520"/>
      <c r="O36" s="1520"/>
      <c r="P36" s="91"/>
      <c r="Q36" s="250"/>
    </row>
    <row r="37" spans="2:17" ht="7.5" customHeight="1">
      <c r="B37" s="231"/>
      <c r="C37" s="92"/>
      <c r="D37" s="91"/>
      <c r="E37" s="91"/>
      <c r="F37" s="91"/>
      <c r="G37" s="232"/>
      <c r="H37" s="232"/>
      <c r="I37" s="232"/>
      <c r="J37" s="232"/>
      <c r="K37" s="232"/>
      <c r="L37" s="232"/>
      <c r="M37" s="232"/>
      <c r="N37" s="232"/>
      <c r="O37" s="232"/>
      <c r="P37" s="91"/>
      <c r="Q37" s="250"/>
    </row>
    <row r="38" spans="2:17" ht="15" thickBot="1">
      <c r="B38" s="231"/>
      <c r="C38" s="238" t="s">
        <v>542</v>
      </c>
      <c r="D38" s="239"/>
      <c r="E38" s="239"/>
      <c r="F38" s="239"/>
      <c r="G38" s="239"/>
      <c r="H38" s="239"/>
      <c r="I38" s="239"/>
      <c r="J38" s="239"/>
      <c r="K38" s="239"/>
      <c r="L38" s="239"/>
      <c r="M38" s="239"/>
      <c r="N38" s="239"/>
      <c r="O38" s="239"/>
      <c r="P38" s="91"/>
      <c r="Q38" s="250"/>
    </row>
    <row r="39" spans="2:17" ht="3.75" customHeight="1">
      <c r="B39" s="231"/>
      <c r="C39" s="91"/>
      <c r="D39" s="91"/>
      <c r="E39" s="91"/>
      <c r="F39" s="91"/>
      <c r="G39" s="91"/>
      <c r="H39" s="91"/>
      <c r="I39" s="91"/>
      <c r="J39" s="91"/>
      <c r="K39" s="91"/>
      <c r="L39" s="91"/>
      <c r="M39" s="91"/>
      <c r="N39" s="91"/>
      <c r="O39" s="91"/>
      <c r="P39" s="91"/>
      <c r="Q39" s="250"/>
    </row>
    <row r="40" spans="2:17">
      <c r="B40" s="231"/>
      <c r="C40" s="91"/>
      <c r="D40" s="91"/>
      <c r="E40" s="247" t="s">
        <v>471</v>
      </c>
      <c r="F40" s="1772"/>
      <c r="G40"/>
      <c r="H40" s="91"/>
      <c r="I40" s="247" t="s">
        <v>469</v>
      </c>
      <c r="J40" s="1772"/>
      <c r="K40" s="91"/>
      <c r="L40" s="1057" t="s">
        <v>543</v>
      </c>
      <c r="M40" s="1772"/>
      <c r="O40" s="91"/>
      <c r="P40" s="91"/>
      <c r="Q40" s="250"/>
    </row>
    <row r="41" spans="2:17" ht="3.75" customHeight="1">
      <c r="B41" s="231"/>
      <c r="C41" s="91"/>
      <c r="D41" s="91"/>
      <c r="E41" s="247"/>
      <c r="F41" s="241"/>
      <c r="G41" s="1523"/>
      <c r="H41" s="1523"/>
      <c r="I41" s="1523"/>
      <c r="J41" s="1481"/>
      <c r="K41" s="241"/>
      <c r="L41"/>
      <c r="M41"/>
      <c r="N41"/>
      <c r="O41" s="91"/>
      <c r="P41" s="91"/>
      <c r="Q41" s="250"/>
    </row>
    <row r="42" spans="2:17">
      <c r="B42" s="231"/>
      <c r="C42" s="91"/>
      <c r="D42" s="91"/>
      <c r="E42" s="247" t="s">
        <v>470</v>
      </c>
      <c r="F42" s="1772"/>
      <c r="G42" s="1525" t="s">
        <v>544</v>
      </c>
      <c r="H42" s="1523"/>
      <c r="I42" s="1526"/>
      <c r="J42" s="1772"/>
      <c r="K42" s="237"/>
      <c r="L42"/>
      <c r="M42"/>
      <c r="N42"/>
      <c r="O42" s="91"/>
      <c r="P42" s="91"/>
      <c r="Q42" s="250"/>
    </row>
    <row r="43" spans="2:17" ht="7.5" customHeight="1">
      <c r="B43" s="231"/>
      <c r="C43" s="91"/>
      <c r="D43" s="235"/>
      <c r="E43" s="1483"/>
      <c r="F43" s="1482"/>
      <c r="G43" s="1524"/>
      <c r="H43" s="1524"/>
      <c r="I43" s="1524"/>
      <c r="J43" s="1482"/>
      <c r="K43" s="1482"/>
      <c r="L43" s="235"/>
      <c r="M43" s="235"/>
      <c r="N43" s="235"/>
      <c r="O43" s="235"/>
      <c r="P43" s="91"/>
      <c r="Q43" s="250"/>
    </row>
    <row r="44" spans="2:17" ht="7.5" customHeight="1" thickBot="1">
      <c r="B44" s="231"/>
      <c r="C44" s="91"/>
      <c r="D44" s="91"/>
      <c r="E44" s="241"/>
      <c r="F44" s="241"/>
      <c r="G44" s="241"/>
      <c r="H44" s="241"/>
      <c r="I44" s="241"/>
      <c r="J44" s="241"/>
      <c r="K44" s="241"/>
      <c r="L44" s="91"/>
      <c r="M44" s="91"/>
      <c r="N44" s="91"/>
      <c r="O44" s="91"/>
      <c r="P44" s="91"/>
      <c r="Q44" s="250"/>
    </row>
    <row r="45" spans="2:17" ht="15" customHeight="1" thickBot="1">
      <c r="B45" s="231"/>
      <c r="C45" s="91"/>
      <c r="D45" s="17" t="s">
        <v>545</v>
      </c>
      <c r="E45" s="244"/>
      <c r="F45" s="1773"/>
      <c r="G45" s="1774" t="str">
        <f>IF(F45&gt;1,"STOP!","")</f>
        <v/>
      </c>
      <c r="H45" s="1519" t="str">
        <f>IF(G45="STOP!",Messages!B10,"")</f>
        <v/>
      </c>
      <c r="I45" s="1519"/>
      <c r="J45" s="1519"/>
      <c r="K45" s="1519"/>
      <c r="L45" s="1519"/>
      <c r="M45" s="1519"/>
      <c r="N45" s="1519"/>
      <c r="O45" s="245"/>
      <c r="P45" s="91"/>
      <c r="Q45" s="250"/>
    </row>
    <row r="46" spans="2:17" ht="15" customHeight="1" thickBot="1">
      <c r="B46" s="231"/>
      <c r="C46" s="91"/>
      <c r="D46" s="244"/>
      <c r="E46" s="244"/>
      <c r="F46" s="244"/>
      <c r="G46" s="244"/>
      <c r="H46" s="1519"/>
      <c r="I46" s="1519"/>
      <c r="J46" s="1519"/>
      <c r="K46" s="1519"/>
      <c r="L46" s="1519"/>
      <c r="M46" s="1519"/>
      <c r="N46" s="1519"/>
      <c r="O46" s="245"/>
      <c r="P46" s="91"/>
      <c r="Q46" s="250"/>
    </row>
    <row r="47" spans="2:17" ht="15" customHeight="1" thickTop="1" thickBot="1">
      <c r="B47" s="231"/>
      <c r="C47" s="91"/>
      <c r="D47" s="98" t="s">
        <v>546</v>
      </c>
      <c r="E47" s="91"/>
      <c r="F47" s="951"/>
      <c r="G47" s="91"/>
      <c r="H47" s="1519"/>
      <c r="I47" s="1519"/>
      <c r="J47" s="1519"/>
      <c r="K47" s="1519"/>
      <c r="L47" s="1519"/>
      <c r="M47" s="1519"/>
      <c r="N47" s="1519"/>
      <c r="O47" s="245"/>
      <c r="P47" s="91"/>
      <c r="Q47" s="250"/>
    </row>
    <row r="48" spans="2:17" ht="15" customHeight="1" thickTop="1">
      <c r="B48" s="231"/>
      <c r="C48" s="91"/>
      <c r="D48" s="246"/>
      <c r="E48" s="91"/>
      <c r="F48" s="91"/>
      <c r="G48" s="91"/>
      <c r="H48" s="245"/>
      <c r="I48" s="245"/>
      <c r="J48" s="245"/>
      <c r="K48" s="245"/>
      <c r="L48" s="245"/>
      <c r="M48" s="245"/>
      <c r="N48" s="245"/>
      <c r="O48" s="245"/>
      <c r="P48" s="91"/>
      <c r="Q48" s="250"/>
    </row>
    <row r="49" spans="2:17" ht="15" customHeight="1">
      <c r="B49" s="231"/>
      <c r="C49" s="91"/>
      <c r="D49" s="91"/>
      <c r="E49" s="247"/>
      <c r="F49" s="237"/>
      <c r="G49" s="247"/>
      <c r="H49" s="247"/>
      <c r="I49" s="247"/>
      <c r="J49" s="242"/>
      <c r="K49" s="242"/>
      <c r="L49" s="91"/>
      <c r="M49" s="91"/>
      <c r="N49" s="91"/>
      <c r="O49" s="91"/>
      <c r="P49" s="91"/>
      <c r="Q49" s="250"/>
    </row>
    <row r="50" spans="2:17" ht="3.75" customHeight="1" thickBot="1">
      <c r="B50" s="373"/>
      <c r="C50" s="222"/>
      <c r="D50" s="222"/>
      <c r="E50" s="222"/>
      <c r="F50" s="222"/>
      <c r="G50" s="222"/>
      <c r="H50" s="222"/>
      <c r="I50" s="222"/>
      <c r="J50" s="222"/>
      <c r="K50" s="1246"/>
      <c r="L50" s="222"/>
      <c r="M50" s="222"/>
      <c r="N50" s="222"/>
      <c r="O50" s="222"/>
      <c r="P50" s="222"/>
      <c r="Q50" s="374"/>
    </row>
  </sheetData>
  <sheetProtection algorithmName="SHA-512" hashValue="bLGzSNzRa8RrpnhJJr42XP3FAiK2vLR8tVGCm2lgAwcB0btXn1FkJ/C5w1Bqnq8BB0idZSEozrVmNRXiF/veBQ==" saltValue="r0wzSxdgelBAXvUYWMS8FQ==" spinCount="100000" sheet="1" formatCells="0" formatColumns="0" formatRows="0"/>
  <mergeCells count="24">
    <mergeCell ref="C3:P3"/>
    <mergeCell ref="D28:E28"/>
    <mergeCell ref="G41:I41"/>
    <mergeCell ref="G43:I43"/>
    <mergeCell ref="G42:I42"/>
    <mergeCell ref="G32:H32"/>
    <mergeCell ref="L32:O32"/>
    <mergeCell ref="G30:H30"/>
    <mergeCell ref="J30:K30"/>
    <mergeCell ref="M30:O30"/>
    <mergeCell ref="L34:O34"/>
    <mergeCell ref="H45:N47"/>
    <mergeCell ref="G36:O36"/>
    <mergeCell ref="G5:O5"/>
    <mergeCell ref="G8:O8"/>
    <mergeCell ref="G10:O10"/>
    <mergeCell ref="G16:O16"/>
    <mergeCell ref="G18:O18"/>
    <mergeCell ref="G24:O24"/>
    <mergeCell ref="G12:H12"/>
    <mergeCell ref="J12:O12"/>
    <mergeCell ref="G20:H20"/>
    <mergeCell ref="J20:O20"/>
    <mergeCell ref="G28:O28"/>
  </mergeCells>
  <conditionalFormatting sqref="F40 J40 M40 F42 J42">
    <cfRule type="cellIs" dxfId="109" priority="3" operator="equal">
      <formula>"X"</formula>
    </cfRule>
  </conditionalFormatting>
  <conditionalFormatting sqref="G45">
    <cfRule type="containsText" dxfId="108" priority="1" operator="containsText" text="STOP">
      <formula>NOT(ISERROR(SEARCH("STOP",G45)))</formula>
    </cfRule>
  </conditionalFormatting>
  <conditionalFormatting sqref="H45 H48:N48">
    <cfRule type="containsText" dxfId="107" priority="2" operator="containsText" text="projects">
      <formula>NOT(ISERROR(SEARCH("projects",H45)))</formula>
    </cfRule>
  </conditionalFormatting>
  <dataValidations count="2">
    <dataValidation type="list" allowBlank="1" showInputMessage="1" showErrorMessage="1" sqref="L22" xr:uid="{00000000-0002-0000-0800-000000000000}">
      <formula1>Yes_or_No</formula1>
    </dataValidation>
    <dataValidation type="list" allowBlank="1" showInputMessage="1" showErrorMessage="1" sqref="F40 F42 J40 M40 J42" xr:uid="{00000000-0002-0000-0800-000001000000}">
      <formula1>Enable</formula1>
    </dataValidation>
  </dataValidations>
  <pageMargins left="0.7" right="0.7" top="0.75" bottom="0.75" header="0.3" footer="0.3"/>
  <pageSetup scale="92" orientation="portrait" r:id="rId1"/>
  <headerFooter>
    <oddFooter>&amp;LForm 1
Project Summary&amp;CCFA Forms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58C5695E7F54994A1F40DF586AF80" ma:contentTypeVersion="18" ma:contentTypeDescription="Create a new document." ma:contentTypeScope="" ma:versionID="5739f3a2443591592bfb3d6f91f175cd">
  <xsd:schema xmlns:xsd="http://www.w3.org/2001/XMLSchema" xmlns:xs="http://www.w3.org/2001/XMLSchema" xmlns:p="http://schemas.microsoft.com/office/2006/metadata/properties" xmlns:ns2="624f20e9-0351-4655-b3f0-0de013915a58" xmlns:ns3="1e13aaf3-f8b5-448b-b606-5f59d239d11f" targetNamespace="http://schemas.microsoft.com/office/2006/metadata/properties" ma:root="true" ma:fieldsID="a883b54ea4e4d7fe3444013f95c3a10e" ns2:_="" ns3:_="">
    <xsd:import namespace="624f20e9-0351-4655-b3f0-0de013915a58"/>
    <xsd:import namespace="1e13aaf3-f8b5-448b-b606-5f59d239d11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f20e9-0351-4655-b3f0-0de013915a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922b69d-36f8-447b-af15-784b702e7cab"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e13aaf3-f8b5-448b-b606-5f59d239d11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d04eff1-9921-4ce5-b938-fdc04b666ce1}" ma:internalName="TaxCatchAll" ma:showField="CatchAllData" ma:web="1e13aaf3-f8b5-448b-b606-5f59d239d1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F5A75-25DC-4E40-B912-48BD8B712B50}"/>
</file>

<file path=customXml/itemProps2.xml><?xml version="1.0" encoding="utf-8"?>
<ds:datastoreItem xmlns:ds="http://schemas.openxmlformats.org/officeDocument/2006/customXml" ds:itemID="{079A23C3-A54B-4382-B51E-E3165028EE6E}"/>
</file>

<file path=docProps/app.xml><?xml version="1.0" encoding="utf-8"?>
<Properties xmlns="http://schemas.openxmlformats.org/officeDocument/2006/extended-properties" xmlns:vt="http://schemas.openxmlformats.org/officeDocument/2006/docPropsVTypes">
  <Application>Microsoft Excel Online</Application>
  <Manager/>
  <Company>Washington State Department of Commerce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Combined Funders App Multifamily Forms v1.1</dc:title>
  <dc:subject/>
  <dc:creator>Harrington, Sean (COM)</dc:creator>
  <cp:keywords/>
  <dc:description/>
  <cp:lastModifiedBy>Kate Rodrigues</cp:lastModifiedBy>
  <cp:revision/>
  <dcterms:created xsi:type="dcterms:W3CDTF">2015-05-06T15:11:33Z</dcterms:created>
  <dcterms:modified xsi:type="dcterms:W3CDTF">2024-07-29T23:19:24Z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INKTEK--2|01EF-4898-EAE3-4FF2--0||">
    <vt:lpwstr>LINKTEK-ID-FILE--0</vt:lpwstr>
  </property>
  <property fmtid="{D5CDD505-2E9C-101B-9397-08002B2CF9AE}" pid="3" name="ContentTypeId">
    <vt:lpwstr>0x010100B37F82A00B46344287D29A2B5774955F</vt:lpwstr>
  </property>
  <property fmtid="{D5CDD505-2E9C-101B-9397-08002B2CF9AE}" pid="4" name="Tags">
    <vt:lpwstr>24;#Programs|a0208c75-2f9b-4302-b5b0-04aa0f02d23a;#46;#Housing and Homeless|575b3078-8a95-464a-acc3-3f84e6da2888;#31;#Housing Trust Fund|84bb7e56-b8d1-4d35-955f-28559742ea4d;#44;#Applying|368dcad4-e46f-4511-b359-09a94b9285ef</vt:lpwstr>
  </property>
</Properties>
</file>